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82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<sst xmlns="http://schemas.openxmlformats.org/spreadsheetml/2006/main" count="2401" uniqueCount="827">
  <si>
    <t>ASPE10</t>
  </si>
  <si>
    <t>S</t>
  </si>
  <si>
    <t>Soupis prací objektu</t>
  </si>
  <si>
    <t xml:space="preserve">Stavba: </t>
  </si>
  <si>
    <t>22054</t>
  </si>
  <si>
    <t>II/431 Kloboučky 431-009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</si>
  <si>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</si>
  <si>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</si>
  <si>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</si>
  <si>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</si>
  <si>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</si>
  <si>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</si>
  <si>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</si>
  <si>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</si>
  <si>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</si>
  <si>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</si>
  <si>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</si>
  <si>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</si>
  <si>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</si>
  <si>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</si>
  <si>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</si>
  <si>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</si>
  <si>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</si>
  <si>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</si>
  <si>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</si>
  <si>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</si>
  <si>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</si>
  <si>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</si>
  <si>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</si>
  <si>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</si>
  <si>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</si>
  <si>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</si>
  <si>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</si>
  <si>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</si>
  <si>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</si>
  <si>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</si>
  <si>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</si>
  <si>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</si>
  <si>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</si>
  <si>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</si>
  <si>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</si>
  <si>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</si>
  <si>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</si>
  <si>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</si>
  <si>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</si>
  <si>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</si>
  <si>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</si>
  <si>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</si>
  <si>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</si>
  <si>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</si>
  <si>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 
SO 201 Most ev.č. 431-009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</si>
  <si>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</si>
  <si>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</si>
  <si>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</si>
  <si>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</si>
  <si>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</si>
  <si>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</si>
  <si>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</si>
  <si>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</si>
  <si>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</si>
  <si>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</si>
  <si>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</si>
  <si>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</si>
  <si>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</si>
  <si>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</si>
  <si>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</si>
  <si>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</si>
  <si>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</si>
  <si>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</si>
  <si>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</si>
  <si>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</si>
  <si>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</si>
  <si>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</si>
  <si>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</si>
  <si>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</si>
  <si>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</si>
  <si>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</si>
  <si>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</si>
  <si>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</si>
  <si>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vč. vložení do BMS</t>
  </si>
  <si>
    <t>8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</si>
  <si>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</si>
  <si>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</si>
  <si>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</si>
  <si>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</si>
  <si>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</si>
  <si>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</si>
  <si>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</si>
  <si>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11</t>
  </si>
  <si>
    <t>00015</t>
  </si>
  <si>
    <t>Bezpečnostní opatření - popsáno v projektové dokumentaci</t>
  </si>
  <si>
    <t>12</t>
  </si>
  <si>
    <t>00016</t>
  </si>
  <si>
    <t>Výpočet hluku ze stavební činnosti - popsáno v projektové dokumentaci a ve vyhlášce č. 272/2011</t>
  </si>
  <si>
    <t>13</t>
  </si>
  <si>
    <t>00017</t>
  </si>
  <si>
    <t>Havarijní, povodňový plán - popsáno v projektové dokumentaci a ve vyhl. č. 24/2011 Sb.</t>
  </si>
  <si>
    <t>14</t>
  </si>
  <si>
    <t>00018</t>
  </si>
  <si>
    <t>Návrh technologického postupu prací - popsáno v obchodních podmínkách</t>
  </si>
  <si>
    <t>SO 182</t>
  </si>
  <si>
    <t>DIO</t>
  </si>
  <si>
    <t>014102</t>
  </si>
  <si>
    <t>a</t>
  </si>
  <si>
    <t>POPLATKY ZA SKLÁDKU</t>
  </si>
  <si>
    <t>T</t>
  </si>
  <si>
    <t>komunikace ze ŠD (pol. 113326): 19,162*1,6=30,659 [A] 
násyp provizorního rozšíření (pol. 122736): 9,45*1,6=15,120 [B] 
Celkem: A+B=45,779 [C]</t>
  </si>
  <si>
    <t>zahrnuje veškeré poplatky provozovateli skládky související s uložením odpadu na skládce.</t>
  </si>
  <si>
    <t>b</t>
  </si>
  <si>
    <t>kce z beton (pol. 966156):  1,5*2,4=3,600 [A]</t>
  </si>
  <si>
    <t>014112</t>
  </si>
  <si>
    <t>POPLATKY ZA SKLÁDKU TYP S-IO (INERTNÍ ODPAD)</t>
  </si>
  <si>
    <t>kamenivo s asfaltem (pol. 113136): 3,696*2,2=8,131 [A]</t>
  </si>
  <si>
    <t>Zemní práce</t>
  </si>
  <si>
    <t>113136</t>
  </si>
  <si>
    <t>ODSTRANĚNÍ KRYTU ZPEVNĚNÝCH PLOCH S ASFALT POJIVEM, ODVOZ DO 12KM</t>
  </si>
  <si>
    <t>M3</t>
  </si>
  <si>
    <t>provizorní komunikace, vrstva z recyklovaného materiálu tl. 60 mm, vč. odvozu na skládku</t>
  </si>
  <si>
    <t>0,06*61,6=3,696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</si>
  <si>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</si>
  <si>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113326</t>
  </si>
  <si>
    <t>ODSTRAN PODKL ZPEVNĚNÝCH PLOCH Z KAMENIVA NESTMEL, ODVOZ DO 12KM</t>
  </si>
  <si>
    <t>podkl. vrstvy vozovky, včetně odvozu na skládku</t>
  </si>
  <si>
    <t>vozovka ze ŠD (pol 56333): 0,25*71,5=17,875 [A] 
podsyp pod panely (pol. 27152): 1,287=1,287 [B] 
Celkem: A+B=19,162 [C]</t>
  </si>
  <si>
    <t>11372</t>
  </si>
  <si>
    <t>FRÉZOVÁNÍ ZPEVNĚNÝCH PLOCH ASFALTOVÝCH</t>
  </si>
  <si>
    <t>odfrézování provizorní komunikace celého úseku v tloušťce 60 mm, vč. odvozu a likvidace v režii zhotovitele</t>
  </si>
  <si>
    <t>0,06*55=3,300 [A]</t>
  </si>
  <si>
    <t>Položka zahrnuje veškerou manipulaci s vybouranou sutí a s vybouranými hmotami.</t>
  </si>
  <si>
    <t>122736</t>
  </si>
  <si>
    <t>ODKOPÁVKY A PROKOPÁVKY OBECNÉ TŘ. I, ODVOZ DO 12KM</t>
  </si>
  <si>
    <t>odtěžení násypu pro provizorium, včetně odvozu na skládku</t>
  </si>
  <si>
    <t>dle pol. 17180: 9,45=9,450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</si>
  <si>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</si>
  <si>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17180</t>
  </si>
  <si>
    <t>ULOŽENÍ SYPANINY DO NÁSYPŮ Z NAKUPOVANÝCH MATERIÁLŮ</t>
  </si>
  <si>
    <t>násypové těleso provizorní komunikace</t>
  </si>
  <si>
    <t>6,3*1,5=9,450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</si>
  <si>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</si>
  <si>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</si>
  <si>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224313</t>
  </si>
  <si>
    <t>PILOTY Z PROSTÉHO BETONU C16/20</t>
  </si>
  <si>
    <t>betonáž záporového pažení</t>
  </si>
  <si>
    <t>12*(0,15*0,15*3,14-0,005425)*2,5=1,957 [A]</t>
  </si>
  <si>
    <t>položka zahrnuje: 
- dodání  čerstvého  betonu  (betonové  směsi)  požadované  kvality,  jeho  uložení  do požadovaného tvaru,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ztížení práce u kabelových a injektážních trubek a ostatních zařízení osazovaných do betonu 
- konstrukce betonových kloubů,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vrty</t>
  </si>
  <si>
    <t>22694</t>
  </si>
  <si>
    <t>ZÁPOROVÉ PAŽENÍ Z KOVU DOČASNÉ</t>
  </si>
  <si>
    <t>Pažení pro výkopy, včetně odřezání a odstranění</t>
  </si>
  <si>
    <t>podél provizorní komunikace HEB 160: 12*0,005425*7,85*5=2,555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</si>
  <si>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</si>
  <si>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</si>
  <si>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</si>
  <si>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M2</t>
  </si>
  <si>
    <t>1/2 plochy pažení</t>
  </si>
  <si>
    <t>12*2,5=30,000 [A]</t>
  </si>
  <si>
    <t>položka zahrnuje osazení pažin bez ohledu na druh, jejich opotřebení a jejich odstranění</t>
  </si>
  <si>
    <t>264115</t>
  </si>
  <si>
    <t>VRTY PRO PILOTY TŘ. I D DO 300MM</t>
  </si>
  <si>
    <t>M</t>
  </si>
  <si>
    <t>Vrty pro HEB (záporové pažení)</t>
  </si>
  <si>
    <t>12*5=60,000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</si>
  <si>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</si>
  <si>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27152</t>
  </si>
  <si>
    <t>POLŠTÁŘE POD ZÁKLADY Z KAMENIVA DRCENÉHO</t>
  </si>
  <si>
    <t>hutněný ŠP polštář tl. 150 mm pod panely</t>
  </si>
  <si>
    <t>2*0,15*3,3*1,3=1,287 [A]</t>
  </si>
  <si>
    <t>položka zahrnuje dodávku předepsaného kameniva, mimostaveništní a vnitrostaveništní dopravu a jeho uložení 
není-li v zadávací dokumentaci uvedeno jinak, jedná se o nakupovaný materiál</t>
  </si>
  <si>
    <t>15</t>
  </si>
  <si>
    <t>27212</t>
  </si>
  <si>
    <t>ZÁKLADY Z DÍLCŮ ŽELEZOBETONOVÝCH</t>
  </si>
  <si>
    <t>silniční panely ze strany provizorní komunikace z panelů tl. 0.15m, vč. montáže, pronájmu a demontáže</t>
  </si>
  <si>
    <t>12*0,15*3*1=5,400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</si>
  <si>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</si>
  <si>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</si>
  <si>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16</t>
  </si>
  <si>
    <t>45160</t>
  </si>
  <si>
    <t>PODKL A VÝPLŇ VRSTVY Z MEZEROVITÉHO BETONU</t>
  </si>
  <si>
    <t>betonová plomba</t>
  </si>
  <si>
    <t>3*1=3,000 [A]</t>
  </si>
  <si>
    <t>Položka zahrnuje dodávku mezerovitého betonu a jeho uložení se zhutněním, včetně mimostaveništní a vnitrostaveništní dopravy (rovněž přesuny)</t>
  </si>
  <si>
    <t>Komunikace</t>
  </si>
  <si>
    <t>17</t>
  </si>
  <si>
    <t>56335</t>
  </si>
  <si>
    <t>VOZOVKOVÉ VRSTVY ZE ŠTĚRKODRTI TL. DO 250MM</t>
  </si>
  <si>
    <t>vozovkové vrstvy ze štěrkodrti</t>
  </si>
  <si>
    <t>55+33*0,5=71,500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</si>
  <si>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</si>
  <si>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18</t>
  </si>
  <si>
    <t>56362</t>
  </si>
  <si>
    <t>VOZOVKOVÉ VRSTVY Z RECYKLOVANÉHO MATERIÁLU TL DO 100MM</t>
  </si>
  <si>
    <t>provizorní komunikace, vrstva z recyklovaného materiálu tl. 60 mm</t>
  </si>
  <si>
    <t>plochy odměřené z AutoCadu: 55+0,2*33=61,600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</si>
  <si>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</si>
  <si>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19</t>
  </si>
  <si>
    <t>572121</t>
  </si>
  <si>
    <t>INFILTRAČNÍ POSTŘIK ASFALTOVÝ DO 1,0KG/M2</t>
  </si>
  <si>
    <t>na vrstvě ŠDB 0,8kg/m2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</si>
  <si>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</si>
  <si>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20</t>
  </si>
  <si>
    <t>572214</t>
  </si>
  <si>
    <t>SPOJOVACÍ POSTŘIK Z MODIFIK EMULZE DO 0,5KG/M2</t>
  </si>
  <si>
    <t>0,35 kg/m2 pod ACO16</t>
  </si>
  <si>
    <t>21</t>
  </si>
  <si>
    <t>574A55</t>
  </si>
  <si>
    <t>ASFALTOVÝ BETON PRO OBRUSNÉ VRSTVY ACO 16 TL. 60MM</t>
  </si>
  <si>
    <t>obrusná vrstva na provizorní komunikaci</t>
  </si>
  <si>
    <t>plochy odměřené z AutoCadu: 55=55,000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</si>
  <si>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</si>
  <si>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Přidružená stavební výroba</t>
  </si>
  <si>
    <t>21461F</t>
  </si>
  <si>
    <t>SEPARAČNÍ GEOTEXTILIE DO 600G/M2</t>
  </si>
  <si>
    <t>separační geotextílie pod provizorní komunikací</t>
  </si>
  <si>
    <t>18*4=72,000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</si>
  <si>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</si>
  <si>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Ostatní konstrukce a práce</t>
  </si>
  <si>
    <t>22</t>
  </si>
  <si>
    <t>911CB2</t>
  </si>
  <si>
    <t>SVODIDLO BETON, ÚROVEŇ ZADRŽ H1 VÝŠ 0,8M - MONTÁŽ S PŘESUNEM (BEZ DODÁVKY)</t>
  </si>
  <si>
    <t>provizorní betonová svodidla podél provizorní komunikace, vč. 4 ks náběhů</t>
  </si>
  <si>
    <t>24+12=36,000 [A]</t>
  </si>
  <si>
    <t>položka zahrnuje: 
- dopravu demontovaného zařízení z dočasné skládky 
- jeho montáž a osazení na určeném místě 
- nutnou opravu poškozených částí 
- případnou náhradu zničených částí 
nezahrnuje podkladní vrstvu</t>
  </si>
  <si>
    <t>23</t>
  </si>
  <si>
    <t>911CB3</t>
  </si>
  <si>
    <t>SVODIDLO BETON, ÚROVEŇ ZADRŽ H1 VÝŠ 0,8M - DEMONTÁŽ S PŘESUNEM</t>
  </si>
  <si>
    <t>položka zahrnuje: 
- demontáž a odstranění zařízení 
- jeho odvoz na předepsané místo</t>
  </si>
  <si>
    <t>24</t>
  </si>
  <si>
    <t>911CB9</t>
  </si>
  <si>
    <t>SVODIDLO BETON, ÚROVEŇ ZADRŽ H1 VÝŠ 0,8M - NÁJEM</t>
  </si>
  <si>
    <t>MDEN</t>
  </si>
  <si>
    <t>pronájem 24 týdnů</t>
  </si>
  <si>
    <t>(24+12)*24*7=6 048,000 [A]</t>
  </si>
  <si>
    <t>položka zahrnuje denní sazbu za pronájem zařízení 
počet měrných jednotek se určí jako součin délky zařízení a počtu dnů použití</t>
  </si>
  <si>
    <t>25</t>
  </si>
  <si>
    <t>91267</t>
  </si>
  <si>
    <t>ODRAZKY NA SVODIDLA</t>
  </si>
  <si>
    <t>KUS</t>
  </si>
  <si>
    <t>směrové odrazky  na provizorní komunikaci na betonových svodidlech vč. odstranění</t>
  </si>
  <si>
    <t>- kompletní dodávka se všemi pomocnými a doplňujícími pracemi a součástmi</t>
  </si>
  <si>
    <t>26</t>
  </si>
  <si>
    <t>914132</t>
  </si>
  <si>
    <t>DOPRAVNÍ ZNAČKY ZÁKLADNÍ VELIKOSTI OCELOVÉ FÓLIE TŘ 2 - MONTÁŽ S PŘEMÍSTĚNÍM</t>
  </si>
  <si>
    <t>Přechodné dopravní značení, včetně sloupku a patek (2ks/značka)</t>
  </si>
  <si>
    <t>A10: 2=2,000 [A] 
A15: 2=2,000 [B] 
B20a: 4=4,000 [C] 
B21a: 2=2,000 [D] 
B26: 2=2,000 [E] 
C4a: 1=1,000 [F] 
C4b: 1=1,000 [G] 
E3a: 2=2,000 [H] 
Celkem: A+B+C+D+E+F+G+H=16,000 [I]</t>
  </si>
  <si>
    <t>položka zahrnuje:  
- dopravu demontované značky z dočasné skládky  
- osazení a montáž značky na místě určeném projektem  
- nutnou opravu poškozených částí  
nezahrnuje dodávku značky</t>
  </si>
  <si>
    <t>27</t>
  </si>
  <si>
    <t>914133</t>
  </si>
  <si>
    <t>DOPRAVNÍ ZNAČKY ZÁKLADNÍ VELIKOSTI OCELOVÉ FÓLIE TŘ 2 - DEMONTÁŽ</t>
  </si>
  <si>
    <t>Přechodné dopravní značení, včetně sloupku.</t>
  </si>
  <si>
    <t>Dle pol. 914132 16=16,000 [A]</t>
  </si>
  <si>
    <t>Položka zahrnuje odstranění, demontáž a odklizení materiálu s odvozem na předepsané místo</t>
  </si>
  <si>
    <t>28</t>
  </si>
  <si>
    <t>914139</t>
  </si>
  <si>
    <t>DOPRAV ZNAČKY ZÁKLAD VEL OCEL FÓLIE TŘ 2 - NÁJEMNÉ</t>
  </si>
  <si>
    <t>KSDEN</t>
  </si>
  <si>
    <t>Přechodné dopravní značení, včetně sloupku, pronájem 24 týdnů.</t>
  </si>
  <si>
    <t>16*24*7=2 688,000 [A]</t>
  </si>
  <si>
    <t>položka zahrnuje sazbu za pronájem dopravních značek a zařízení, počet jednotek je určen jako součin počtu značek a počtu dní použití</t>
  </si>
  <si>
    <t>29</t>
  </si>
  <si>
    <t>916112</t>
  </si>
  <si>
    <t>DOPRAV SVĚTLO VÝSTRAŽ SAMOSTATNÉ - MONTÁŽ S PŘESUNEM</t>
  </si>
  <si>
    <t>přechodové dopravní značení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</si>
  <si>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</si>
  <si>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30</t>
  </si>
  <si>
    <t>916113</t>
  </si>
  <si>
    <t>DOPRAV SVĚTLO VÝSTRAŽ SAMOSTATNÉ - DEMONTÁŽ</t>
  </si>
  <si>
    <t>Položka zahrnuje odstranění, demontáž a odklizení zařízení s odvozem na předepsané místo</t>
  </si>
  <si>
    <t>31</t>
  </si>
  <si>
    <t>916119</t>
  </si>
  <si>
    <t>DOPRAV SVĚTLO VÝSTRAŽ SAMOSTATNÉ - NÁJEMNÉ</t>
  </si>
  <si>
    <t>přechodné dopravní značení, pronájem 24 týdnů</t>
  </si>
  <si>
    <t>2*24*7=336,000 [A]</t>
  </si>
  <si>
    <t>položka zahrnuje sazbu za pronájem zařízení. Počet měrných jednotek se určí jako součin počtu zařízení a počtu dní použití.</t>
  </si>
  <si>
    <t>32</t>
  </si>
  <si>
    <t>916132</t>
  </si>
  <si>
    <t>DOPRAV SVĚTLO VÝSTRAŽ SOUPRAVA 5KS - MONTÁŽ S PŘESUNEM</t>
  </si>
  <si>
    <t>Přechodné dopravní značení.</t>
  </si>
  <si>
    <t>5xS7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</si>
  <si>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</si>
  <si>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33</t>
  </si>
  <si>
    <t>916133</t>
  </si>
  <si>
    <t>DOPRAV SVĚTLO VÝSTRAŽ SOUPRAVA 5KS - DEMONTÁŽ</t>
  </si>
  <si>
    <t>Dle pol. 916132 2,000000 (916132)=2,000 [A]</t>
  </si>
  <si>
    <t>34</t>
  </si>
  <si>
    <t>916139</t>
  </si>
  <si>
    <t>DOPRAVNÍ SVĚTLO VÝSTRAŽNÉ SOUPRAVA 5 KUSŮ - NÁJEMNÉ</t>
  </si>
  <si>
    <t>Přechodné dopravní značení, pronájem 24 týdnů.</t>
  </si>
  <si>
    <t>35</t>
  </si>
  <si>
    <t>916152</t>
  </si>
  <si>
    <t>SEMAFOROVÁ PŘENOSNÁ SOUPRAVA - MONTÁŽ S PŘESUNEM</t>
  </si>
  <si>
    <t>SSZ - sada (2ks)</t>
  </si>
  <si>
    <t>36</t>
  </si>
  <si>
    <t>916153</t>
  </si>
  <si>
    <t>SEMAFOROVÁ PŘENOSNÁ SOUPRAVA - DEMONTÁŽ</t>
  </si>
  <si>
    <t>37</t>
  </si>
  <si>
    <t>916159</t>
  </si>
  <si>
    <t>SEMAFOROVÁ PŘENOSNÁ SOUPRAVA - NÁJEMNÉ</t>
  </si>
  <si>
    <t>SSZ - sada (2ks) , pronájem 24 týdnů</t>
  </si>
  <si>
    <t>1*24*7=168,000 [A]</t>
  </si>
  <si>
    <t>38</t>
  </si>
  <si>
    <t>916352</t>
  </si>
  <si>
    <t>SMĚROVACÍ DESKY Z4 OBOUSTR S FÓLIÍ TŘ 1 -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</si>
  <si>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</si>
  <si>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39</t>
  </si>
  <si>
    <t>916353</t>
  </si>
  <si>
    <t>SMĚROVACÍ DESKY Z4 OBOUSTR S FÓLIÍ TŘ 1 - DEMONTÁŽ</t>
  </si>
  <si>
    <t>40</t>
  </si>
  <si>
    <t>916359</t>
  </si>
  <si>
    <t>SMĚROVACÍ DESKY Z4 OBOUSTR S FÓLIÍ TŘ 1 - NÁJEMNÉ</t>
  </si>
  <si>
    <t>10*24*7=1 680,000 [A]</t>
  </si>
  <si>
    <t>41</t>
  </si>
  <si>
    <t>9183F2</t>
  </si>
  <si>
    <t>PROPUSTY Z TRUB DN 1000MM ŽELEZOBETONOVÝCH</t>
  </si>
  <si>
    <t>zatrubnění toku, nájemné, montáž, demontáž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</si>
  <si>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</si>
  <si>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42</t>
  </si>
  <si>
    <t>94890</t>
  </si>
  <si>
    <t>PODPĚRNÉ SKRUŽE - ZŘÍZENÍ A ODSTRANĚNÍ</t>
  </si>
  <si>
    <t>M3OP</t>
  </si>
  <si>
    <t>provizorní podepření levé části NK v I. etapě</t>
  </si>
  <si>
    <t>3,4*0,9*3=9,180 [A]</t>
  </si>
  <si>
    <t>Položka zahrnuje dovoz, montáž, údržbu, opotřebení (nájemné), demontáž, konzervaci, odvoz.</t>
  </si>
  <si>
    <t>43</t>
  </si>
  <si>
    <t>966156</t>
  </si>
  <si>
    <t>BOURÁNÍ KONSTRUKCÍ Z PROST BETONU S ODVOZEM DO 12KM</t>
  </si>
  <si>
    <t>odstranění betonové plomby dle pol. 45160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</si>
  <si>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</si>
  <si>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201</t>
  </si>
  <si>
    <t>Most ev.č. 431-009</t>
  </si>
  <si>
    <t>"Nevhodná zemina z výkopů. Na základě rozboru je možné zeminu vhodnou, případně upravenou podmínečně vhodnou, z výkopů  zpětně využít."</t>
  </si>
  <si>
    <t>zemní hrázky (pol. 122736): 6,4*1,6=10,240 [A] 
podkl nestmel. vrstvy vozovky (pol. 113326): 30*1,6=48,000 [B] 
přebytečná zemina z výkopů (pol. 125736): 107,535*1,6=172,056 [C] 
Celkem: A+B+C=230,296 [D]</t>
  </si>
  <si>
    <t>zemina v případě výměny podloží (pol. 131836),</t>
  </si>
  <si>
    <t>33,6*1,6=53,760 [A]</t>
  </si>
  <si>
    <t>c</t>
  </si>
  <si>
    <t>Železobeton, beton, kámen.</t>
  </si>
  <si>
    <t>obrubníky (pol. 113524): 0,25*0,15*47*2,4=4,230 [A] 
kce ze železobetonu (pol. 966166): 52,467*2,5=131,168 [B] 
Celkem: A+B=135,398 [C]</t>
  </si>
  <si>
    <t>vozovkový kryt s asfalt. pojivem (pol. 113336): 26,69*2,2=58,718 [A]</t>
  </si>
  <si>
    <t>014132</t>
  </si>
  <si>
    <t>POPLATKY ZA SKLÁDKU TYP S-NO (NEBEZPEČNÝ ODPAD)</t>
  </si>
  <si>
    <t>"Na základě zkoušky PAU provedené v místě stavby bylo zjištěno, že asfaltová vrstva (podkaldní vrstva - penetrační makadam) spadů do kategorie ZAS-T3 Odfrézovaná podkladní vrstva tl. 70 mm bude odstraněna jako nebezpečný odpad."</t>
  </si>
  <si>
    <t>(pol. 113138): 11,55*2,2=25,410 [A]</t>
  </si>
  <si>
    <t>odstranění nebezpečného odpadu,</t>
  </si>
  <si>
    <t>odstranění mostní izolace (pol. 97817): 1,2*41,86*0,01=0,502 [A]</t>
  </si>
  <si>
    <t>113138</t>
  </si>
  <si>
    <t>ODSTRANĚNÍ KRYTU ZPEVNĚNÝCH PLOCH S ASFALT POJIVEM, ODVOZ DO 20KM</t>
  </si>
  <si>
    <t>frézování celého úseku vč. mostu v tloušťce cca 70 mm (podkladní vrstva - penetrační makadam), vč. odvozu na skládku jako nebezpečný odpad</t>
  </si>
  <si>
    <t>0,07*165=11,550 [A]</t>
  </si>
  <si>
    <t>11313B</t>
  </si>
  <si>
    <t>ODSTRANĚNÍ KRYTU ZPEVNĚNÝCH PLOCH S ASFALTOVÝM POJIVEM - DOPRAVA</t>
  </si>
  <si>
    <t>tkm</t>
  </si>
  <si>
    <t>20*2,2*11,5=506,000 [A]</t>
  </si>
  <si>
    <t>Položka zahrnuje samostatnou dopravu suti a vybouraných hmot. Množství se určí jako součin hmotnosti [t] a požadované vzdálenosti [km].</t>
  </si>
  <si>
    <t>podkl. vrstvy vozovky, včetně odvozu</t>
  </si>
  <si>
    <t>0,2*150=30,000 [A]</t>
  </si>
  <si>
    <t>113336</t>
  </si>
  <si>
    <t>ODSTRAN PODKL ZPEVNĚNÝCH PLOCH S ASFALT POJIVEM, ODVOZ DO 12KM</t>
  </si>
  <si>
    <t>podkl. vrstvy vozovky prolité asfaltem, včetně odvozu</t>
  </si>
  <si>
    <t>0,17*157=26,690 [A]</t>
  </si>
  <si>
    <t>113524</t>
  </si>
  <si>
    <t>ODSTRANĚNÍ CHODNÍKOVÝCH A SILNIČNÍCH OBRUBNÍKŮ BETONOVÝCH, ODVOZ DO 5KM</t>
  </si>
  <si>
    <t>odstranění stávajících obrub, vč. odvoz na skládku</t>
  </si>
  <si>
    <t>28+19=47,000 [A]</t>
  </si>
  <si>
    <t>11352B</t>
  </si>
  <si>
    <t>ODSTRANĚNÍ CHODNÍKOVÝCH A SILNIČNÍCH OBRUBNÍKŮ BETONOVÝCH - DOPRAVA</t>
  </si>
  <si>
    <t>odvoz obrubníků 7 km (celkem 12 km)</t>
  </si>
  <si>
    <t>dle pol. 113524: 7*47*0,25*0,15*2,5=30,844 [A]</t>
  </si>
  <si>
    <t>frézování celého úseku vč. mostu v tloušťce cca 110 mm (obrusná a ložní vrstva), vč.odvozu a  likvidace v režii zhotovitele</t>
  </si>
  <si>
    <t>0,11*180,2=19,822 [A]</t>
  </si>
  <si>
    <t>11511</t>
  </si>
  <si>
    <t>ČERPÁNÍ VODY DO 500 L/MIN</t>
  </si>
  <si>
    <t>HOD</t>
  </si>
  <si>
    <t>čerpání vody nad rámec stavebních prací,</t>
  </si>
  <si>
    <t>14*12=168,000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</si>
  <si>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</si>
  <si>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</si>
  <si>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</si>
  <si>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zatrubnění toku DN600 SN16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</si>
  <si>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</si>
  <si>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</si>
  <si>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</si>
  <si>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ornice v místě  teréních úprav okolo nového mostuv tl. 0,2 m, vč. odvozu a uložení na meziskládku</t>
  </si>
  <si>
    <t>135*0,2=27,000 [A]</t>
  </si>
  <si>
    <t>položka zahrnuje sejmutí ornice bez ohledu na tloušťku vrstvy a její vodorovnou dopravu 
nezahrnuje uložení na trvalou skládku</t>
  </si>
  <si>
    <t>odstranění zemní hrázky</t>
  </si>
  <si>
    <t>dle pol. 17750: 6,4=6,400 [A]</t>
  </si>
  <si>
    <t>12573</t>
  </si>
  <si>
    <t>VYKOPÁVKY ZE ZEMNÍKŮ A SKLÁDEK TŘ. I</t>
  </si>
  <si>
    <t>výkopy ornice z mezideponie</t>
  </si>
  <si>
    <t>ornice (dle pol. 12110): 27=27,000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</si>
  <si>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</si>
  <si>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výkopy z mezideponie</t>
  </si>
  <si>
    <t>zpětný zásyp (pol. 17411b): 34,29=34,290 [A] 
zpětný zásyp (pol. 17310): 43,2=43,200 [B] 
Celkem: A+B=77,490 [C]</t>
  </si>
  <si>
    <t>125731</t>
  </si>
  <si>
    <t>VYKOPÁVKY ZE ZEMNÍKŮ A SKLÁDEK TŘ. I, ODVOZ DO 1KM</t>
  </si>
  <si>
    <t>dovoz z meziskládky pro zásyp do úrovně pil. plošiny</t>
  </si>
  <si>
    <t>dle pol. 17411a: 59,045=59,045 [A]</t>
  </si>
  <si>
    <t>125736</t>
  </si>
  <si>
    <t>VYKOPÁVKY ZE ZEMNÍKŮ A SKLÁDEK TŘ. I, ODVOZ DO 12KM</t>
  </si>
  <si>
    <t>odvoz přebytečné zeminy z meziskládky na skládku, vč. odkopu, dopravy a uložení</t>
  </si>
  <si>
    <t>rozdíl pol. 131831a - 12573: 185,025-77,49=107,535 [A]</t>
  </si>
  <si>
    <t>12911</t>
  </si>
  <si>
    <t>ČIŠTĚNÍ VOZOVEK OD NÁNOSU</t>
  </si>
  <si>
    <t>čištění komunikace v obci</t>
  </si>
  <si>
    <t>7*400=2 800,000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</si>
  <si>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</si>
  <si>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131831</t>
  </si>
  <si>
    <t>HLOUBENÍ JAM ZAPAŽ I NEPAŽ TŘ. II, ODVOZ DO 1KM</t>
  </si>
  <si>
    <t>výkopy pro demolici (část zeminy použita pro zěptný zásyp) vč. odvozu na mezideponii</t>
  </si>
  <si>
    <t>OP1: 5,75*13=74,750 [A] 
mezi opěrami: 3,3*11,75=38,775 [B] 
OP2: 5,5*13=71,500 [C] 
Celkem: A+B+C=185,025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</si>
  <si>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</t>
  </si>
  <si>
    <t>odkop pilotážní plošiny vč. odvozu zpět na meziskládku (zemina z předchozích výkopů)</t>
  </si>
  <si>
    <t>131836</t>
  </si>
  <si>
    <t>HLOUBENÍ JAM ZAPAŽ I NEPAŽ TŘ. II, ODVOZ DO 12KM</t>
  </si>
  <si>
    <t>Výkop v případě výměny podloží vozovky tl. 0.3 m, vč. odvozu,</t>
  </si>
  <si>
    <t>0.3*7*(8.5+7.5)=33,600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</si>
  <si>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</si>
  <si>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17310</t>
  </si>
  <si>
    <t>ZEMNÍ KRAJNICE A DOSYPÁVKY SE ZHUTNĚNÍM</t>
  </si>
  <si>
    <t>obsyp líce křídel zeminou vykopanou při výkopech, vč. dovozu z meziskládky</t>
  </si>
  <si>
    <t>líc křídel: 4*4,32*2,5=43,200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</si>
  <si>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</si>
  <si>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</si>
  <si>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</si>
  <si>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zásypy se zhut. zeminou vykopanou při výkopech, vč. dovozu z meziskládky</t>
  </si>
  <si>
    <t>4,9*(10,85+1,2)=59,045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</si>
  <si>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</si>
  <si>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zásypy se zhut. zeminou vykopanou při  výkopech, vč. dovozu z meziskládky</t>
  </si>
  <si>
    <t>bok základů: 4*4,65*1,275=23,715 [A] 
mezi opěrami: 11,75*0,9=10,575 [B] 
Celkem: A+B=34,290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</si>
  <si>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</si>
  <si>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</si>
  <si>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</si>
  <si>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rubu základu nakupovanou zeminou</t>
  </si>
  <si>
    <t>rub základu OP1: 3,45*9,5=32,775 [A] 
rub základu OP2: 3,45*9,5=32,775 [B] 
Celkem: A+B=65,550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</si>
  <si>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</si>
  <si>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případná výměna podlož vozovky,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</si>
  <si>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</si>
  <si>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17561</t>
  </si>
  <si>
    <t>OBSYP POTRUBÍ A OBJEKTŮ Z HORNIN KAMENITÝCH</t>
  </si>
  <si>
    <t>obsyp rub. drenáže z štěrkodrtí fr. 16/32 mm</t>
  </si>
  <si>
    <t>17,2*0,3*0,3=1,548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</si>
  <si>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</si>
  <si>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17750</t>
  </si>
  <si>
    <t>ZEMNÍ HRÁZKY ZE ZEMIN NEPROPUSTNÝCH</t>
  </si>
  <si>
    <t>zemní hrázka v místě zatrubnění toku</t>
  </si>
  <si>
    <t>2*2*0,8*2=6,400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</si>
  <si>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</si>
  <si>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</si>
  <si>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</si>
  <si>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úprava povrchu plán, vyspádování pod 1. vstvou ŠD (pol. 53333)</t>
  </si>
  <si>
    <t>položka zahrnuje úpravu pláně včetně vyrovnání výškových rozdílů. Míru zhutnění určuje projekt.</t>
  </si>
  <si>
    <t>18233</t>
  </si>
  <si>
    <t>ROZPROSTŘENÍ ORNICE V ROVINĚ V TL DO 0,20M</t>
  </si>
  <si>
    <t>zpětné ohumusování a úprava pozemků (uvedení do původního stavu), vč. dovozu z meziskládky</t>
  </si>
  <si>
    <t>dle pol. 12110: 135=135,000 [A]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</si>
  <si>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</si>
  <si>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</si>
  <si>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</si>
  <si>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vč. 2x ošetřování</t>
  </si>
  <si>
    <t>Zahrnuje dodání předepsané travní směsi, její výsev na ornici, zalévání, první pokosení, to vše bez ohledu na sklon terénu</t>
  </si>
  <si>
    <t>21203</t>
  </si>
  <si>
    <t>TRATIVODY KOMPLET Z TRUB NEKOV DN DO 150MM</t>
  </si>
  <si>
    <t>drenáž DN 150mm (vrcholový tlak SN8), vč. geotextílie okolo trubky</t>
  </si>
  <si>
    <t>2*8,6=17,200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</si>
  <si>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</si>
  <si>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21341</t>
  </si>
  <si>
    <t>DRENÁŽNÍ VRSTVY Z PLASTBETONU (PLASTMALTY)</t>
  </si>
  <si>
    <t>podélné žebro š. 150 mm v úžlabí</t>
  </si>
  <si>
    <t>úžlabí 0,15*0,035*4,44*2=0,047 [A]</t>
  </si>
  <si>
    <t>Položka zahrnuje:  
- dodávku předepsaného materiálu pro drenážní vrstvu, včetně mimostaveništní a vnitrostaveništní dopravy  
- provedení drenážní vrstvy předepsaných rozměrů a předepsaného tvaru</t>
  </si>
  <si>
    <t>betonáž záporového pažení,</t>
  </si>
  <si>
    <t>6*0,15*0,15*3,14*2=0,848 [A]</t>
  </si>
  <si>
    <t>Pažení na návodní straně - uvažováno HEB 120 pro usměrnění vodního toku do zatrubnění,</t>
  </si>
  <si>
    <t>0.00340061*7,85*4*6=0,641 [A]</t>
  </si>
  <si>
    <t>22695</t>
  </si>
  <si>
    <t>VÝDŘEVA ZÁPOROVÉHO PAŽENÍ DOČASNÁ (KUBATURA)</t>
  </si>
  <si>
    <t>1/2 plochy pažení (nad PS) pro usměrnění vodního toku do zatrubnění,</t>
  </si>
  <si>
    <t>5*1,5*0,08=0,600 [A]</t>
  </si>
  <si>
    <t>227821</t>
  </si>
  <si>
    <t>MIKROPILOTY KOMPLET D DO 100MM NA POVRCHU</t>
  </si>
  <si>
    <t>prům. trubky 89/10 mm, cena za komplet (délka uvedena bez hluchého vrtání délky 0.5 m) vč. tahotlakové hlavy</t>
  </si>
  <si>
    <t>2*12*4,5=108,000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</si>
  <si>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</si>
  <si>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</si>
  <si>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</t>
  </si>
  <si>
    <t>délka vč. 0,5 m hluchého vrtání</t>
  </si>
  <si>
    <t>2*5*12=120,000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</si>
  <si>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</si>
  <si>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261413</t>
  </si>
  <si>
    <t>VRTY PRO KOTVENÍ A INJEKTÁŽ TŘ IV NA POVRCHU D DO 25MM</t>
  </si>
  <si>
    <t>vrty pro přikotvení bloku podkladního betonu pod pravou římsou mimo most á 0,5 m hl. 0,3 m</t>
  </si>
  <si>
    <t>8*0,3=2,400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</si>
  <si>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</si>
  <si>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44</t>
  </si>
  <si>
    <t>264215</t>
  </si>
  <si>
    <t>VRTY PRO PILOTY TŘ. II D DO 300MM</t>
  </si>
  <si>
    <t>Vrty pro HEB 120 (záporové pažení), vč. odvozu na skládku,</t>
  </si>
  <si>
    <t>6*3=18,000 [A]</t>
  </si>
  <si>
    <t>45</t>
  </si>
  <si>
    <t>272325</t>
  </si>
  <si>
    <t>ZÁKLADY ZE ŽELEZOBETONU DO C30/37</t>
  </si>
  <si>
    <t>základy z betonu C30/37 vč. bednění, izolačních nátěrů (1xNp + 2xNa)</t>
  </si>
  <si>
    <t>OP1: 0,55*9,974*1,95=10,697 [A] 
OP2: 0,55*9,974*1,95=10,697 [B] 
Celkem: A+B=21,394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</si>
  <si>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</si>
  <si>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46</t>
  </si>
  <si>
    <t>272365</t>
  </si>
  <si>
    <t>VÝZTUŽ ZÁKLADŮ Z OCELI 10505, B500B</t>
  </si>
  <si>
    <t>parametrická spotřeba 160 kg/m3</t>
  </si>
  <si>
    <t>21,394*0,16=3,423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</si>
  <si>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</si>
  <si>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47</t>
  </si>
  <si>
    <t>28997</t>
  </si>
  <si>
    <t>OPLÁŠTĚNÍ (ZPEVNĚNÍ) Z GEOTEXTILIE A GEOMŘÍŽOVIN</t>
  </si>
  <si>
    <t>ochrana PE folie v těsnící vrstvě, vykázána 2x plocha ((1+1)x300 g/m2)</t>
  </si>
  <si>
    <t>rub OP1 2*3,7*8,5=62,900 [A] 
rub OP2 2*3,7*8,5=62,900 [B] 
Celkem: A+B=125,800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</si>
  <si>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</si>
  <si>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48</t>
  </si>
  <si>
    <t>28999</t>
  </si>
  <si>
    <t>OPLÁŠTĚNÍ (ZPEVNĚNÍ) Z FÓLIE</t>
  </si>
  <si>
    <t>těsnící PE fólie v přechodových oblastech mostu</t>
  </si>
  <si>
    <t>rub OP1 8,5*3,7=31,450 [A] 
rub OP2 8,5*3,7=31,450 [B] 
Celkem: A+B=62,900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</si>
  <si>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</si>
  <si>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</si>
  <si>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49</t>
  </si>
  <si>
    <t>31717</t>
  </si>
  <si>
    <t>KOVOVÉ KONSTRUKCE PRO KOTVENÍ ŘÍMSY</t>
  </si>
  <si>
    <t>KG</t>
  </si>
  <si>
    <t>kotevní přípravky říms na NK a křídlech (7,0 kg/ks) á 1 m</t>
  </si>
  <si>
    <t>levá římsa 9*7=63,000 [A] 
pravá římsa 9*7=63,000 [B] 
Celkem: A+B=126,000 [C]</t>
  </si>
  <si>
    <t>Položka zahrnuje dodávku (výrobu) kotevního prvku předepsaného tvaru a jeho osazení do předepsané polohy včetně nezbytných prací (vrty, zálivky apod.)</t>
  </si>
  <si>
    <t>50</t>
  </si>
  <si>
    <t>317325</t>
  </si>
  <si>
    <t>ŘÍMSY ZE ŽELEZOBETONU DO C30/37</t>
  </si>
  <si>
    <t>římsy z betonu C30/37 včetně bednění, dilatačních a sršťovacích spar</t>
  </si>
  <si>
    <t>levá římsa 0,31*9,09=2,818 [A] 
pravá římsa 0,727*9,09=6,608 [B] 
Celkem: A+B=9,426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</si>
  <si>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</si>
  <si>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51</t>
  </si>
  <si>
    <t>317365</t>
  </si>
  <si>
    <t>VÝZTUŽ ŘÍMS Z OCELI 10505, B500B</t>
  </si>
  <si>
    <t>výztuž říms, parametrická spotřeba 140 kg/m3</t>
  </si>
  <si>
    <t>0,14*9,426=1,320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</si>
  <si>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</si>
  <si>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52</t>
  </si>
  <si>
    <t>333325</t>
  </si>
  <si>
    <t>MOSTNÍ OPĚRY A KŘÍDLA ZE ŽELEZOVÉHO BETONU DO C30/37</t>
  </si>
  <si>
    <t>křídla z betonu C30/37 vč. izolačních nátěrů (1xNp + 2xNa)</t>
  </si>
  <si>
    <t>křídla OP1 0,5*3,45*2=3,450 [A] 
křídla OP2 0,5*3,35*2=3,350 [B] 
Celkem: A+B=6,800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</si>
  <si>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</si>
  <si>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53</t>
  </si>
  <si>
    <t>333365</t>
  </si>
  <si>
    <t>VÝZTUŽ MOSTNÍCH OPĚR A KŘÍDEL Z OCELI 10505, B500B</t>
  </si>
  <si>
    <t>výztuž křídel, parametrická spotřeba 140 kg/m3</t>
  </si>
  <si>
    <t>dle pol. 333325 0,14*6,8=0,952 [A]</t>
  </si>
  <si>
    <t>54</t>
  </si>
  <si>
    <t>389325</t>
  </si>
  <si>
    <t>MOSTNÍ RÁMOVÉ KONSTRUKCE ZE ŽELEZOBETONU C30/37</t>
  </si>
  <si>
    <t>rámová konstrukce z betonu C30/37, vč. bednění, vč. izolačního nálitku a izolačních nátěrů (1xNp + 2xNa)</t>
  </si>
  <si>
    <t>Příčel: 0,36*9,5*4,44=15,185 [A] 
Dřík OP1: 1,27*0,45*9,57=5,469 [B] 
Dřík OP2: 1,27*0,45*9,57=5,469 [C] 
Izolační nálitek: 5,5*(0,05*0,05/2+0,1*0,05)=0,034 [D] 
Celkem: A+B+C+D=26,157 [E]</t>
  </si>
  <si>
    <t>55</t>
  </si>
  <si>
    <t>389365</t>
  </si>
  <si>
    <t>VÝZTUŽ MOSTNÍ RÁMOVÉ KONSTRUKCE Z OCELI 10505, B500B</t>
  </si>
  <si>
    <t>dle pol. 389325 0,16*26,157=4,185 [A]</t>
  </si>
  <si>
    <t>56</t>
  </si>
  <si>
    <t>451312</t>
  </si>
  <si>
    <t>PODKLADNÍ A VÝPLŇOVÉ VRSTVY Z PROSTÉHO BETONU C12/15</t>
  </si>
  <si>
    <t>pod základy a rub. drenáž</t>
  </si>
  <si>
    <t>OP1 24,4*0,15=3,660 [A] 
OP2 24,4*0,15=3,660 [B] 
rub. drenáž (0,3*0,7*8,6)*2=3,612 [C] 
Celkem: A+B+C=10,932 [D]</t>
  </si>
  <si>
    <t>57</t>
  </si>
  <si>
    <t>45860</t>
  </si>
  <si>
    <t>VÝPLŇ ZA OPĚRAMI A ZDMI Z MEZEROVITÉHO BETONU</t>
  </si>
  <si>
    <t>zásyp za opěrami mezerovitým betonem, včetně materiálu</t>
  </si>
  <si>
    <t>OP1 1,5*8,5=12,750 [A] 
OP2 1,4*8,5=11,900 [B] 
Celkem: A+B=24,650 [C]</t>
  </si>
  <si>
    <t>položka zahrnuje:  
- dodávku mezerovitého betonu předepsané kvality a zásyp se zhutněním včetně mimostaveništní a vnitrostaveništní dopravy</t>
  </si>
  <si>
    <t>58</t>
  </si>
  <si>
    <t>465512</t>
  </si>
  <si>
    <t>DLAŽBY Z LOMOVÉHO KAMENE NA MC</t>
  </si>
  <si>
    <t>zpevnění z lom. kam. tl. 250 mm, beton tl. 200 mm vč. spárování proti CHRL pod mostem</t>
  </si>
  <si>
    <t>2*0,45*1,11*10,2=10,190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</si>
  <si>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</si>
  <si>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59</t>
  </si>
  <si>
    <t>467314</t>
  </si>
  <si>
    <t>STUPNĚ A PRAHY VODNÍCH KORYT Z PROSTÉHO BETONU C25/30</t>
  </si>
  <si>
    <t>patní prahy</t>
  </si>
  <si>
    <t>líc opěr: 2*0,5*0,9*10,2=9,180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</si>
  <si>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</si>
  <si>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60</t>
  </si>
  <si>
    <t>56333</t>
  </si>
  <si>
    <t>VOZOVKOVÉ VRSTVY ZE ŠTĚRKODRTI TL. DO 150MM</t>
  </si>
  <si>
    <t>vrstva ŠDA</t>
  </si>
  <si>
    <t>1. vrstva:  62.25+5*0.5+54.25=119,000 [A]</t>
  </si>
  <si>
    <t>61</t>
  </si>
  <si>
    <t>56334</t>
  </si>
  <si>
    <t>VOZOVKOVÉ VRSTVY ZE ŠTĚRKODRTI TL. DO 200MM</t>
  </si>
  <si>
    <t>2. vrstva: 65.8*0.3+57.8=77,540 [A]</t>
  </si>
  <si>
    <t>62</t>
  </si>
  <si>
    <t>0,8 kg/m2</t>
  </si>
  <si>
    <t>na 2. vrstvě ŠdA: 77,54=77,540 [A]</t>
  </si>
  <si>
    <t>63</t>
  </si>
  <si>
    <t>572213</t>
  </si>
  <si>
    <t>SPOJOVACÍ POSTŘIK Z EMULZE DO 0,5KG/M2</t>
  </si>
  <si>
    <t>0,35 kg/m2</t>
  </si>
  <si>
    <t>ochana izoalce: 29,748=29,748 [A] 
na podkladní vrstvě: 102,05=102,050 [B] 
na ložné vrstvě: 169,33=169,330 [C] 
Celkem: A+B+C=301,128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</si>
  <si>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</si>
  <si>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64</t>
  </si>
  <si>
    <t>574A34</t>
  </si>
  <si>
    <t>ASFALTOVÝ BETON PRO OBRUSNÉ VRSTVY ACO 11+, 11S TL. 40MM</t>
  </si>
  <si>
    <t>obrusná vrstva ACO11+ tl. 40 mm</t>
  </si>
  <si>
    <t>76.8+4.44*7+68.35=176,230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</si>
  <si>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</si>
  <si>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65</t>
  </si>
  <si>
    <t>574C56</t>
  </si>
  <si>
    <t>ASFALTOVÝ BETON PRO LOŽNÍ VRSTVY ACL 16+, 16S TL. 60MM</t>
  </si>
  <si>
    <t>ložná vrstva ACL 16+ tl. 60 mm</t>
  </si>
  <si>
    <t>před mostem: 73,45=73,450 [A] 
na mostě: 31,08=31,080 [B] 
za mostem: 64,8=64,800 [C] 
Celkem: A+B+C=169,330 [D]</t>
  </si>
  <si>
    <t>66</t>
  </si>
  <si>
    <t>574E88</t>
  </si>
  <si>
    <t>ASFALTOVÝ BETON PRO PODKLADNÍ VRSTVY ACP 22+, 22S TL. 90MM</t>
  </si>
  <si>
    <t>podkladní vrstva mimo most (plocha odměřena z CAD)</t>
  </si>
  <si>
    <t>před mostem: 70,5=70,500 [A] 
za mostem: 31,55=31,550 [B] 
Celkem: A+B=102,050 [C]</t>
  </si>
  <si>
    <t>67</t>
  </si>
  <si>
    <t>575C43</t>
  </si>
  <si>
    <t>LITÝ ASFALT MA IV (OCHRANA MOSTNÍ IZOLACE) 11 TL. 35MM</t>
  </si>
  <si>
    <t>ochrana izolace MA11 IV na mostě tl. 35 mm (plocha odměřena z CAD)</t>
  </si>
  <si>
    <t>4,44*6,7=29,748 [A]</t>
  </si>
  <si>
    <t>68</t>
  </si>
  <si>
    <t>57641</t>
  </si>
  <si>
    <t>POSYP KAMENIVEM OBALOVANÝM 5KG/M2</t>
  </si>
  <si>
    <t>posyp na litém asfaltu na mostě</t>
  </si>
  <si>
    <t>dle pol. 575C43 29,748=29,748 [A]</t>
  </si>
  <si>
    <t>- dodání obalovaného kameniva předepsané kvality a zrnitosti  
- posyp předepsaným množstvím</t>
  </si>
  <si>
    <t>69</t>
  </si>
  <si>
    <t>582601</t>
  </si>
  <si>
    <t>KRYTY Z BETON DLAŽDIC SE ZÁMKEM ŠEDÝCH TL 60MM BEZ LOŽE</t>
  </si>
  <si>
    <t>zámková dlažba chodníku vč. lože</t>
  </si>
  <si>
    <t>5,7+4,7+15,2=25,600 [A]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</si>
  <si>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</si>
  <si>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70</t>
  </si>
  <si>
    <t>58261A</t>
  </si>
  <si>
    <t>KRYTY Z BETON DLAŽDIC SE ZÁMKEM BAREV RELIÉF TL 60MM DO LOŽE Z KAM</t>
  </si>
  <si>
    <t>varovný pás š. 400 mm na začátku chodníků do výšky obruby 80 mm</t>
  </si>
  <si>
    <t>1,5+0,6+1,45=3,550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</si>
  <si>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</si>
  <si>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71</t>
  </si>
  <si>
    <t>58920</t>
  </si>
  <si>
    <t>VÝPLŇ SPAR MODIFIKOVANÝM ASFALTEM</t>
  </si>
  <si>
    <t>výplň spáry vozovka - římsa s předtěsněním</t>
  </si>
  <si>
    <t>levá strana: 9,09=9,090 [A] 
pravá strana: 9,09=9,090 [B] 
Celkem: A+B=18,180 [C]</t>
  </si>
  <si>
    <t>položka zahrnuje:  
- dodávku předepsaného materiálu  
- vyčištění a výplň spar tímto materiálem</t>
  </si>
  <si>
    <t>72</t>
  </si>
  <si>
    <t>58950</t>
  </si>
  <si>
    <t>VÝPLŇ SPAR PRYŽOVOU VLOŽKOU</t>
  </si>
  <si>
    <t>Úpravy povrchů, podlahy, výplně otvorů</t>
  </si>
  <si>
    <t>73</t>
  </si>
  <si>
    <t>62592</t>
  </si>
  <si>
    <t>ÚPRAVA POVRCHU BETONOVÝCH PLOCH A KONSTRUKCÍ - STRIÁŽ</t>
  </si>
  <si>
    <t>striáž horního povrchu římsy</t>
  </si>
  <si>
    <t>levá římsa: 9*0,6=5,400 [A] 
pravá římsa: 9*2=18,000 [B] 
Celkem: A+B=23,400 [C]</t>
  </si>
  <si>
    <t>položka zahrnuje:  
- provedení předepsané úpravy</t>
  </si>
  <si>
    <t>74</t>
  </si>
  <si>
    <t>709400</t>
  </si>
  <si>
    <t>ZATAŽENÍ LANKA DO CHRÁNIČKY NEBO ŽLABU</t>
  </si>
  <si>
    <t>zatažení protahovacího lanka do chráničky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</si>
  <si>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</si>
  <si>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75</t>
  </si>
  <si>
    <t>711112</t>
  </si>
  <si>
    <t>IZOLACE BĚŽNÝCH KONSTRUKCÍ PROTI ZEMNÍ VLHKOSTI ASFALTOVÝMI PÁSY</t>
  </si>
  <si>
    <t>izolace rubu opěr a křídel</t>
  </si>
  <si>
    <t>OP 1: 2,43*8,57=20,825 [A] 
OP 2: 2,41*8,57=20,654 [B] 
křídla: 4*3,43=13,720 [C] 
Celkem: A+B+C=55,199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</si>
  <si>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</si>
  <si>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76</t>
  </si>
  <si>
    <t>711442</t>
  </si>
  <si>
    <t>IZOLACE MOSTOVEK CELOPLOŠNÁ ASFALTOVÝMI PÁSY S PEČETÍCÍ VRSTVOU</t>
  </si>
  <si>
    <t>NAIP tl. 5 mm, vč. úpravy povrchu podkladu dle TKP</t>
  </si>
  <si>
    <t>horní povrch příčle: 4,44*9,5=42,180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</si>
  <si>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</si>
  <si>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77</t>
  </si>
  <si>
    <t>711502</t>
  </si>
  <si>
    <t>OCHRANA IZOLACE NA POVRCHU ASFALTOVÝMI PÁSY</t>
  </si>
  <si>
    <t>ochrana izolace pod římsou s hliníkovou vložkou</t>
  </si>
  <si>
    <t>Levá římsa: 4,44*0,67=2,975 [A] 
Pravá římsa: 4,44*2,15=9,546 [B] 
Přetažení 0.5 m na křídla: 4*0,5*0,5=1,000 [C] 
Celkem: A+B+C=13,521 [D]</t>
  </si>
  <si>
    <t>položka zahrnuje:  
- dodání  předepsaného ochranného materiálu  
- zřízení ochrany izolace</t>
  </si>
  <si>
    <t>78</t>
  </si>
  <si>
    <t>711509</t>
  </si>
  <si>
    <t>OCHRANA IZOLACE NA POVRCHU TEXTILIÍ</t>
  </si>
  <si>
    <t>ochrana izolace, vykázáno bez přesahů, rubové plochy - 2x300 g/m2, lícové plochy - 1x300 g/m2</t>
  </si>
  <si>
    <t>rubové plochy dle pol. 711112: 2*55,199=110,398 [A] 
obvod základů opěr: 2*0,55*23,9=26,290 [B] 
líc opěr: 2*9,6*1=19,200 [C] 
líc křídel: 4*3,12=12,480 [D] 
podhled křídel: 4*0,5*2,75=5,500 [E] 
Celkem: A+B+C+D+E=173,868 [F]</t>
  </si>
  <si>
    <t>79</t>
  </si>
  <si>
    <t>78382</t>
  </si>
  <si>
    <t>NÁTĚRY BETON KONSTR TYP S2 (OS-B)</t>
  </si>
  <si>
    <t>horní povrch říms + konce NK</t>
  </si>
  <si>
    <t>levá římsa: 9*0,6=5,400 [A] 
pravá římsa: 9*2=18,000 [B] 
boky NK: 2*0,65*3,5=4,550 [C] 
Celkem: A+B+C=27,950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</si>
  <si>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</si>
  <si>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80</t>
  </si>
  <si>
    <t>78383</t>
  </si>
  <si>
    <t>NÁTĚRY BETON KONSTR TYP S4 (OS-C)</t>
  </si>
  <si>
    <t>nátěr obrub říms</t>
  </si>
  <si>
    <t>2*9*0,32=5,760 [A]</t>
  </si>
  <si>
    <t>Potrubí</t>
  </si>
  <si>
    <t>81</t>
  </si>
  <si>
    <t>81457</t>
  </si>
  <si>
    <t>POTRUBÍ Z TRUB BETONOVÝCH DN DO 500MM</t>
  </si>
  <si>
    <t>prodloužení vyústění potrubí kanalizace DN500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</si>
  <si>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</si>
  <si>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82</t>
  </si>
  <si>
    <t>87434</t>
  </si>
  <si>
    <t>POTRUBÍ Z TRUB PLASTOVÝCH ODPADNÍCH DN DO 200MM</t>
  </si>
  <si>
    <t>prostupy skrz křídla</t>
  </si>
  <si>
    <t>2*0,5=1,000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</si>
  <si>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</si>
  <si>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83</t>
  </si>
  <si>
    <t>87458</t>
  </si>
  <si>
    <t>POTRUBÍ Z TRUB PLAST ODPAD DN DO 600MM</t>
  </si>
  <si>
    <t>prostupy skrz dřík opěry pro kanalizaci</t>
  </si>
  <si>
    <t>84</t>
  </si>
  <si>
    <t>87633</t>
  </si>
  <si>
    <t>CHRÁNIČKY Z TRUB PLASTOVÝCH DN DO 150MM</t>
  </si>
  <si>
    <t>1x rezervní chránička DN 110, vč. protažení 1 m za konec římsy, vč. zaslepení na koncích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</si>
  <si>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</si>
  <si>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85</t>
  </si>
  <si>
    <t>89536</t>
  </si>
  <si>
    <t>DRENÁŽNÍ VÝUSŤ Z PROST BETONU</t>
  </si>
  <si>
    <t>vyústění rubové drenáže dle VL4 ve svahu na povodní straně</t>
  </si>
  <si>
    <t>2=2,000 [A]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</si>
  <si>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</si>
  <si>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86</t>
  </si>
  <si>
    <t>9112A3</t>
  </si>
  <si>
    <t>ZÁBRADLÍ MOSTNÍ S VODOR MADLY - DEMONTÁŽ S PŘESUNEM</t>
  </si>
  <si>
    <t>demontáž stávajícího zábradlí, vč. odvozu a likvidace v režii zhotovitele</t>
  </si>
  <si>
    <t>položka zahrnuje:  
- demontáž a odstranění zařízení  
- jeho odvoz na předepsané místo</t>
  </si>
  <si>
    <t>87</t>
  </si>
  <si>
    <t>9112B1</t>
  </si>
  <si>
    <t>ZÁBRADLÍ MOSTNÍ SE SVISLOU VÝPLNÍ - DODÁVKA A MONTÁŽ</t>
  </si>
  <si>
    <t>zábradlí na mostě vč. kotvení a podlití, vč. PKO a nátěru</t>
  </si>
  <si>
    <t>2*8,9=17,800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</si>
  <si>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</si>
  <si>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88</t>
  </si>
  <si>
    <t>9112B3</t>
  </si>
  <si>
    <t>ZÁBRADLÍ MOSTNÍ SE SVISLOU VÝPLNÍ - DEMONTÁŽ S PŘESUNEM</t>
  </si>
  <si>
    <t>6,1+6,2=12,300 [A]</t>
  </si>
  <si>
    <t>89</t>
  </si>
  <si>
    <t>91225</t>
  </si>
  <si>
    <t>SMĚROVÉ SLOUPKY KOVOVÉ VČET ODRAZ PÁSKU</t>
  </si>
  <si>
    <t>4x modré odrazky na zábradlí</t>
  </si>
  <si>
    <t>4=4,000 [A]</t>
  </si>
  <si>
    <t>položka zahrnuje:  
- dodání a osazení sloupku včetně nutných zemních prací  
- vnitrostaveništní a mimostaveništní doprava  
- odrazky plastové nebo z retroreflexní fólie</t>
  </si>
  <si>
    <t>90</t>
  </si>
  <si>
    <t>91297</t>
  </si>
  <si>
    <t>DOPRAVNÍ ZRCADLO</t>
  </si>
  <si>
    <t>vel. min. 600/800 mm vč. sloupu a patky</t>
  </si>
  <si>
    <t>položka zahrnuje: 
- dodání a osazení zrcadla včetně nutných zemních prací 
- předepsaná povrchová úprava 
- vnitrostaveništní a mimostaveništní doprava 
- odrazky plastové nebo z retroreflexní fólie.</t>
  </si>
  <si>
    <t>91</t>
  </si>
  <si>
    <t>91345</t>
  </si>
  <si>
    <t>NIVELAČNÍ ZNAČKY KOVOVÉ</t>
  </si>
  <si>
    <t>na římsách mostu (v osách uložení mostu) vč. osazení</t>
  </si>
  <si>
    <t>položka zahrnuje:  
- dodání a osazení nivelační značky včetně nutných zemních prací  
- vnitrostaveništní a mimostaveništní dopravu</t>
  </si>
  <si>
    <t>92</t>
  </si>
  <si>
    <t>91355</t>
  </si>
  <si>
    <t>EVIDENČNÍ ČÍSLO MOSTU</t>
  </si>
  <si>
    <t>letopočet opravy vlysem do betonu</t>
  </si>
  <si>
    <t>položka zahrnuje štítek s evidenčním číslem mostu, sloupek dopravní značky včetně osazení a nutných zemních prací a zabetonování</t>
  </si>
  <si>
    <t>93</t>
  </si>
  <si>
    <t>914131</t>
  </si>
  <si>
    <t>DOPRAVNÍ ZNAČKY ZÁKLADNÍ VELIKOSTI OCELOVÉ FÓLIE TŘ 2 - DODÁVKA A MONTÁŽ</t>
  </si>
  <si>
    <t>vč. sloupků a patek</t>
  </si>
  <si>
    <t>položka zahrnuje:  
- dodávku a montáž značek v požadovaném provedení</t>
  </si>
  <si>
    <t>94</t>
  </si>
  <si>
    <t>demontáž stávajících DZ vč. likvidace v režii zhotovitele</t>
  </si>
  <si>
    <t>3+3=6,000 [A]</t>
  </si>
  <si>
    <t>95</t>
  </si>
  <si>
    <t>915111</t>
  </si>
  <si>
    <t>VODOROVNÉ DOPRAVNÍ ZNAČENÍ BARVOU HLADKÉ - DODÁVKA A POKLÁDKA</t>
  </si>
  <si>
    <t>obnova vodorovného dopravního značení</t>
  </si>
  <si>
    <t>V1a: 2*0,125*30=7,500 [A] 
V2b: 1*0,125*30=3,750 [B] 
Celkem: A+B=11,250 [C]</t>
  </si>
  <si>
    <t>položka zahrnuje: 
- dodání a pokládku nátěrového materiálu (měří se pouze natíraná plocha) 
- předznačení a reflexní úpravu</t>
  </si>
  <si>
    <t>96</t>
  </si>
  <si>
    <t>915211</t>
  </si>
  <si>
    <t>VODOROVNÉ DOPRAVNÍ ZNAČENÍ PLASTEM HLADKÉ - DODÁVKA A POKLÁDKA</t>
  </si>
  <si>
    <t>97</t>
  </si>
  <si>
    <t>917223</t>
  </si>
  <si>
    <t>SILNIČNÍ A CHODNÍKOVÉ OBRUBY Z BETONOVÝCH OBRUBNÍKŮ ŠÍŘ 100MM</t>
  </si>
  <si>
    <t>chodníkové obruby 100/200mm vč. lože</t>
  </si>
  <si>
    <t>vlevo před: 8,6=8,600 [A] 
vpravo před: 5,5=5,500 [B] 
vpravo za: 10,2=10,200 [C] 
Celkem: A+B+C=24,300 [D]</t>
  </si>
  <si>
    <t>Položka zahrnuje:  
dodání a pokládku betonových obrubníků o rozměrech předepsaných zadávací dokumentací  
betonové lože i boční betonovou opěrku.</t>
  </si>
  <si>
    <t>98</t>
  </si>
  <si>
    <t>917224</t>
  </si>
  <si>
    <t>SILNIČNÍ A CHODNÍKOVÉ OBRUBY Z BETONOVÝCH OBRUBNÍKŮ ŠÍŘ 150MM</t>
  </si>
  <si>
    <t>silniční obruby 150/250mm, vč. klínových, vč. lože</t>
  </si>
  <si>
    <t>před: 7+3,5=10,500 [A] 
za: 8+11=19,000 [B] 
Celkem: A+B=29,500 [C]</t>
  </si>
  <si>
    <t>99</t>
  </si>
  <si>
    <t>919111</t>
  </si>
  <si>
    <t>ŘEZÁNÍ ASFALTOVÉHO KRYTU VOZOVEK TL DO 50MM</t>
  </si>
  <si>
    <t>na rubu rámu 40 x 20 mm</t>
  </si>
  <si>
    <t>2*7,05=14,100 [A]</t>
  </si>
  <si>
    <t>položka zahrnuje řezání vozovkové vrstvy v předepsané tloušťce, včetně spotřeby vody</t>
  </si>
  <si>
    <t>100</t>
  </si>
  <si>
    <t>919112</t>
  </si>
  <si>
    <t>ŘEZÁNÍ ASFALTOVÉHO KRYTU VOZOVEK TL DO 100MM</t>
  </si>
  <si>
    <t>napojení na st. stav</t>
  </si>
  <si>
    <t>7,5+7=14,500 [A]</t>
  </si>
  <si>
    <t>101</t>
  </si>
  <si>
    <t>931326</t>
  </si>
  <si>
    <t>TĚSNĚNÍ DILATAČ SPAR ASF ZÁLIVKOU MODIFIK PRŮŘ DO 800MM2</t>
  </si>
  <si>
    <t>utěsnění řezaného krytu 40 x 20 mm</t>
  </si>
  <si>
    <t>dle pol. 919111: 2*7,05=14,100 [A]</t>
  </si>
  <si>
    <t>položka zahrnuje dodávku a osazení předepsaného materiálu, očištění ploch spáry před úpravou, očištění okolí spáry po úpravě  
nezahrnuje těsnící profil</t>
  </si>
  <si>
    <t>102</t>
  </si>
  <si>
    <t>931327</t>
  </si>
  <si>
    <t>TĚSNĚNÍ DILATAČ SPAR ASF ZÁLIVKOU MODIFIK PRŮŘ DO 1000MM2</t>
  </si>
  <si>
    <t>položka zahrnuje dodávku a osazení předepsaného materiálu, očištění ploch spáry před úpravou, očištění okolí spáry po úpravě 
nezahrnuje těsnící profil</t>
  </si>
  <si>
    <t>103</t>
  </si>
  <si>
    <t>skruž NK vč. založení</t>
  </si>
  <si>
    <t>11,6*3,5*1,28=51,968 [A]</t>
  </si>
  <si>
    <t>104</t>
  </si>
  <si>
    <t>966166</t>
  </si>
  <si>
    <t>BOURÁNÍ KONSTRUKCÍ ZE ŽELEZOBETONU S ODVOZEM DO 12KM</t>
  </si>
  <si>
    <t>demolice stávajícího mostu</t>
  </si>
  <si>
    <t>OP1 + OP2: 2*1,6*1*8,9=28,480 [A] 
NK: 0,32*8,85*4,6=13,027 [B] 
levá římsa:0,9*0,62*6,55=3,655 [C] 
pravá římsa: 1,1*0,72*6,7=5,306 [D] 
lávka: 1,35*0,2*7,4=1,998 [E] 
Celkem: A+B+C+D+E=52,466 [F]</t>
  </si>
  <si>
    <t>105</t>
  </si>
  <si>
    <t>96618</t>
  </si>
  <si>
    <t>BOURÁNÍ KONSTRUKCÍ KOVOVÝCH</t>
  </si>
  <si>
    <t>demontáž ocelových nosníků lávky, vč. odvozu a likvidace v režii zhotovitele</t>
  </si>
  <si>
    <t>U200: 2*7,4*0,0032185*7,85=0,374 [A] 
I300: 1*7,4*0,0053812*7,85=0,313 [B] 
Celkem: A+B=0,687 [C]</t>
  </si>
  <si>
    <t>položka zahrnuje: 
- rozebrání konstrukce bez ohledu na použitou technologii 
- veškeré pomocné konstrukce (lešení a pod.) 
- veškerou manipulaci s vybouranou sutí a hmotami  
- veškeré další práce plynoucí z technologického předpisu a z platných předpisů</t>
  </si>
  <si>
    <t>106</t>
  </si>
  <si>
    <t>97817</t>
  </si>
  <si>
    <t>ODSTRANĚNÍ MOSTNÍ IZOLACE</t>
  </si>
  <si>
    <t>původní izolace tl. 10 mm, včetně odvozu,</t>
  </si>
  <si>
    <t>9,1*4,6=41,860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</si>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</sst>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80</v>
      </c>
      <c s="23" t="s">
        <v>81</v>
      </c>
      <c s="18" t="s">
        <v>64</v>
      </c>
      <c s="24" t="s">
        <v>82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85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91</v>
      </c>
      <c s="23" t="s">
        <v>92</v>
      </c>
      <c s="18" t="s">
        <v>64</v>
      </c>
      <c s="24" t="s">
        <v>93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25.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97</v>
      </c>
      <c s="23" t="s">
        <v>98</v>
      </c>
      <c s="18" t="s">
        <v>64</v>
      </c>
      <c s="24" t="s">
        <v>99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0+O8+O21+O42+O67+O72+O93+O98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</v>
      </c>
      <c s="32">
        <f>0+I8+I21+I42+I67+I72+I93+I98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100</v>
      </c>
      <c s="5"/>
      <c s="14" t="s">
        <v>101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45.779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106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108</v>
      </c>
      <c s="24" t="s">
        <v>104</v>
      </c>
      <c s="25" t="s">
        <v>105</v>
      </c>
      <c s="26">
        <v>3.6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109</v>
      </c>
    </row>
    <row r="16" spans="1:5" ht="25.5">
      <c r="A16" t="s">
        <v>46</v>
      </c>
      <c r="E16" s="29" t="s">
        <v>107</v>
      </c>
    </row>
    <row r="17" spans="1:16" ht="12.75">
      <c r="A17" s="18" t="s">
        <v>38</v>
      </c>
      <c s="23" t="s">
        <v>15</v>
      </c>
      <c s="23" t="s">
        <v>110</v>
      </c>
      <c s="18" t="s">
        <v>40</v>
      </c>
      <c s="24" t="s">
        <v>111</v>
      </c>
      <c s="25" t="s">
        <v>105</v>
      </c>
      <c s="26">
        <v>8.131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112</v>
      </c>
    </row>
    <row r="20" spans="1:5" ht="25.5">
      <c r="A20" t="s">
        <v>46</v>
      </c>
      <c r="E20" s="29" t="s">
        <v>107</v>
      </c>
    </row>
    <row r="21" spans="1:18" ht="12.75" customHeight="1">
      <c r="A21" s="5" t="s">
        <v>36</v>
      </c>
      <c s="5"/>
      <c s="35" t="s">
        <v>22</v>
      </c>
      <c s="5"/>
      <c s="21" t="s">
        <v>113</v>
      </c>
      <c s="5"/>
      <c s="5"/>
      <c s="5"/>
      <c s="36">
        <f>0+Q21</f>
      </c>
      <c r="O21">
        <f>0+R21</f>
      </c>
      <c r="Q21">
        <f>0+I22+I26+I30+I34+I38</f>
      </c>
      <c>
        <f>0+O22+O26+O30+O34+O38</f>
      </c>
    </row>
    <row r="22" spans="1:16" ht="25.5">
      <c r="A22" s="18" t="s">
        <v>38</v>
      </c>
      <c s="23" t="s">
        <v>26</v>
      </c>
      <c s="23" t="s">
        <v>114</v>
      </c>
      <c s="18" t="s">
        <v>40</v>
      </c>
      <c s="24" t="s">
        <v>115</v>
      </c>
      <c s="25" t="s">
        <v>116</v>
      </c>
      <c s="26">
        <v>3.696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117</v>
      </c>
    </row>
    <row r="24" spans="1:5" ht="12.75">
      <c r="A24" s="30" t="s">
        <v>45</v>
      </c>
      <c r="E24" s="31" t="s">
        <v>118</v>
      </c>
    </row>
    <row r="25" spans="1:5" ht="63.75">
      <c r="A25" t="s">
        <v>46</v>
      </c>
      <c r="E25" s="29" t="s">
        <v>119</v>
      </c>
    </row>
    <row r="26" spans="1:16" ht="25.5">
      <c r="A26" s="18" t="s">
        <v>38</v>
      </c>
      <c s="23" t="s">
        <v>28</v>
      </c>
      <c s="23" t="s">
        <v>120</v>
      </c>
      <c s="18" t="s">
        <v>40</v>
      </c>
      <c s="24" t="s">
        <v>121</v>
      </c>
      <c s="25" t="s">
        <v>116</v>
      </c>
      <c s="26">
        <v>19.162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122</v>
      </c>
    </row>
    <row r="28" spans="1:5" ht="38.25">
      <c r="A28" s="30" t="s">
        <v>45</v>
      </c>
      <c r="E28" s="31" t="s">
        <v>123</v>
      </c>
    </row>
    <row r="29" spans="1:5" ht="63.75">
      <c r="A29" t="s">
        <v>46</v>
      </c>
      <c r="E29" s="29" t="s">
        <v>119</v>
      </c>
    </row>
    <row r="30" spans="1:16" ht="12.75">
      <c r="A30" s="18" t="s">
        <v>38</v>
      </c>
      <c s="23" t="s">
        <v>30</v>
      </c>
      <c s="23" t="s">
        <v>124</v>
      </c>
      <c s="18" t="s">
        <v>40</v>
      </c>
      <c s="24" t="s">
        <v>125</v>
      </c>
      <c s="25" t="s">
        <v>116</v>
      </c>
      <c s="26">
        <v>3.3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126</v>
      </c>
    </row>
    <row r="32" spans="1:5" ht="12.75">
      <c r="A32" s="30" t="s">
        <v>45</v>
      </c>
      <c r="E32" s="31" t="s">
        <v>127</v>
      </c>
    </row>
    <row r="33" spans="1:5" ht="12.75">
      <c r="A33" t="s">
        <v>46</v>
      </c>
      <c r="E33" s="29" t="s">
        <v>128</v>
      </c>
    </row>
    <row r="34" spans="1:16" ht="12.75">
      <c r="A34" s="18" t="s">
        <v>38</v>
      </c>
      <c s="23" t="s">
        <v>76</v>
      </c>
      <c s="23" t="s">
        <v>129</v>
      </c>
      <c s="18" t="s">
        <v>40</v>
      </c>
      <c s="24" t="s">
        <v>130</v>
      </c>
      <c s="25" t="s">
        <v>116</v>
      </c>
      <c s="26">
        <v>9.45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131</v>
      </c>
    </row>
    <row r="36" spans="1:5" ht="12.75">
      <c r="A36" s="30" t="s">
        <v>45</v>
      </c>
      <c r="E36" s="31" t="s">
        <v>132</v>
      </c>
    </row>
    <row r="37" spans="1:5" ht="369.75">
      <c r="A37" t="s">
        <v>46</v>
      </c>
      <c r="E37" s="29" t="s">
        <v>133</v>
      </c>
    </row>
    <row r="38" spans="1:16" ht="12.75">
      <c r="A38" s="18" t="s">
        <v>38</v>
      </c>
      <c s="23" t="s">
        <v>80</v>
      </c>
      <c s="23" t="s">
        <v>134</v>
      </c>
      <c s="18" t="s">
        <v>40</v>
      </c>
      <c s="24" t="s">
        <v>135</v>
      </c>
      <c s="25" t="s">
        <v>116</v>
      </c>
      <c s="26">
        <v>9.45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136</v>
      </c>
    </row>
    <row r="40" spans="1:5" ht="12.75">
      <c r="A40" s="30" t="s">
        <v>45</v>
      </c>
      <c r="E40" s="31" t="s">
        <v>137</v>
      </c>
    </row>
    <row r="41" spans="1:5" ht="280.5">
      <c r="A41" t="s">
        <v>46</v>
      </c>
      <c r="E41" s="29" t="s">
        <v>138</v>
      </c>
    </row>
    <row r="42" spans="1:18" ht="12.75" customHeight="1">
      <c r="A42" s="5" t="s">
        <v>36</v>
      </c>
      <c s="5"/>
      <c s="35" t="s">
        <v>16</v>
      </c>
      <c s="5"/>
      <c s="21" t="s">
        <v>139</v>
      </c>
      <c s="5"/>
      <c s="5"/>
      <c s="5"/>
      <c s="36">
        <f>0+Q42</f>
      </c>
      <c r="O42">
        <f>0+R42</f>
      </c>
      <c r="Q42">
        <f>0+I43+I47+I51+I55+I59+I63</f>
      </c>
      <c>
        <f>0+O43+O47+O51+O55+O59+O63</f>
      </c>
    </row>
    <row r="43" spans="1:16" ht="12.75">
      <c r="A43" s="18" t="s">
        <v>38</v>
      </c>
      <c s="23" t="s">
        <v>35</v>
      </c>
      <c s="23" t="s">
        <v>140</v>
      </c>
      <c s="18" t="s">
        <v>40</v>
      </c>
      <c s="24" t="s">
        <v>141</v>
      </c>
      <c s="25" t="s">
        <v>116</v>
      </c>
      <c s="26">
        <v>1.957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142</v>
      </c>
    </row>
    <row r="45" spans="1:5" ht="12.75">
      <c r="A45" s="30" t="s">
        <v>45</v>
      </c>
      <c r="E45" s="31" t="s">
        <v>143</v>
      </c>
    </row>
    <row r="46" spans="1:5" ht="409.5">
      <c r="A46" t="s">
        <v>46</v>
      </c>
      <c r="E46" s="29" t="s">
        <v>144</v>
      </c>
    </row>
    <row r="47" spans="1:16" ht="12.75">
      <c r="A47" s="18" t="s">
        <v>38</v>
      </c>
      <c s="23" t="s">
        <v>88</v>
      </c>
      <c s="23" t="s">
        <v>145</v>
      </c>
      <c s="18" t="s">
        <v>40</v>
      </c>
      <c s="24" t="s">
        <v>146</v>
      </c>
      <c s="25" t="s">
        <v>105</v>
      </c>
      <c s="26">
        <v>2.555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147</v>
      </c>
    </row>
    <row r="49" spans="1:5" ht="12.75">
      <c r="A49" s="30" t="s">
        <v>45</v>
      </c>
      <c r="E49" s="31" t="s">
        <v>148</v>
      </c>
    </row>
    <row r="50" spans="1:5" ht="38.25">
      <c r="A50" t="s">
        <v>46</v>
      </c>
      <c r="E50" s="29" t="s">
        <v>149</v>
      </c>
    </row>
    <row r="51" spans="1:16" ht="12.75">
      <c r="A51" s="18" t="s">
        <v>38</v>
      </c>
      <c s="23" t="s">
        <v>91</v>
      </c>
      <c s="23" t="s">
        <v>150</v>
      </c>
      <c s="18" t="s">
        <v>40</v>
      </c>
      <c s="24" t="s">
        <v>151</v>
      </c>
      <c s="25" t="s">
        <v>152</v>
      </c>
      <c s="26">
        <v>30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153</v>
      </c>
    </row>
    <row r="53" spans="1:5" ht="12.75">
      <c r="A53" s="30" t="s">
        <v>45</v>
      </c>
      <c r="E53" s="31" t="s">
        <v>154</v>
      </c>
    </row>
    <row r="54" spans="1:5" ht="25.5">
      <c r="A54" t="s">
        <v>46</v>
      </c>
      <c r="E54" s="29" t="s">
        <v>155</v>
      </c>
    </row>
    <row r="55" spans="1:16" ht="12.75">
      <c r="A55" s="18" t="s">
        <v>38</v>
      </c>
      <c s="23" t="s">
        <v>94</v>
      </c>
      <c s="23" t="s">
        <v>156</v>
      </c>
      <c s="18" t="s">
        <v>40</v>
      </c>
      <c s="24" t="s">
        <v>157</v>
      </c>
      <c s="25" t="s">
        <v>158</v>
      </c>
      <c s="26">
        <v>60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159</v>
      </c>
    </row>
    <row r="57" spans="1:5" ht="12.75">
      <c r="A57" s="30" t="s">
        <v>45</v>
      </c>
      <c r="E57" s="31" t="s">
        <v>160</v>
      </c>
    </row>
    <row r="58" spans="1:5" ht="191.25">
      <c r="A58" t="s">
        <v>46</v>
      </c>
      <c r="E58" s="29" t="s">
        <v>161</v>
      </c>
    </row>
    <row r="59" spans="1:16" ht="12.75">
      <c r="A59" s="18" t="s">
        <v>38</v>
      </c>
      <c s="23" t="s">
        <v>97</v>
      </c>
      <c s="23" t="s">
        <v>162</v>
      </c>
      <c s="18" t="s">
        <v>40</v>
      </c>
      <c s="24" t="s">
        <v>163</v>
      </c>
      <c s="25" t="s">
        <v>116</v>
      </c>
      <c s="26">
        <v>1.287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164</v>
      </c>
    </row>
    <row r="61" spans="1:5" ht="12.75">
      <c r="A61" s="30" t="s">
        <v>45</v>
      </c>
      <c r="E61" s="31" t="s">
        <v>165</v>
      </c>
    </row>
    <row r="62" spans="1:5" ht="38.25">
      <c r="A62" t="s">
        <v>46</v>
      </c>
      <c r="E62" s="29" t="s">
        <v>166</v>
      </c>
    </row>
    <row r="63" spans="1:16" ht="12.75">
      <c r="A63" s="18" t="s">
        <v>38</v>
      </c>
      <c s="23" t="s">
        <v>167</v>
      </c>
      <c s="23" t="s">
        <v>168</v>
      </c>
      <c s="18" t="s">
        <v>40</v>
      </c>
      <c s="24" t="s">
        <v>169</v>
      </c>
      <c s="25" t="s">
        <v>116</v>
      </c>
      <c s="26">
        <v>5.4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25.5">
      <c r="A64" s="28" t="s">
        <v>43</v>
      </c>
      <c r="E64" s="29" t="s">
        <v>170</v>
      </c>
    </row>
    <row r="65" spans="1:5" ht="12.75">
      <c r="A65" s="30" t="s">
        <v>45</v>
      </c>
      <c r="E65" s="31" t="s">
        <v>171</v>
      </c>
    </row>
    <row r="66" spans="1:5" ht="229.5">
      <c r="A66" t="s">
        <v>46</v>
      </c>
      <c r="E66" s="29" t="s">
        <v>172</v>
      </c>
    </row>
    <row r="67" spans="1:18" ht="12.75" customHeight="1">
      <c r="A67" s="5" t="s">
        <v>36</v>
      </c>
      <c s="5"/>
      <c s="35" t="s">
        <v>26</v>
      </c>
      <c s="5"/>
      <c s="21" t="s">
        <v>173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116</v>
      </c>
      <c s="26">
        <v>3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177</v>
      </c>
    </row>
    <row r="70" spans="1:5" ht="12.75">
      <c r="A70" s="30" t="s">
        <v>45</v>
      </c>
      <c r="E70" s="31" t="s">
        <v>178</v>
      </c>
    </row>
    <row r="71" spans="1:5" ht="25.5">
      <c r="A71" t="s">
        <v>46</v>
      </c>
      <c r="E71" s="29" t="s">
        <v>179</v>
      </c>
    </row>
    <row r="72" spans="1:18" ht="12.75" customHeight="1">
      <c r="A72" s="5" t="s">
        <v>36</v>
      </c>
      <c s="5"/>
      <c s="35" t="s">
        <v>28</v>
      </c>
      <c s="5"/>
      <c s="21" t="s">
        <v>180</v>
      </c>
      <c s="5"/>
      <c s="5"/>
      <c s="5"/>
      <c s="36">
        <f>0+Q72</f>
      </c>
      <c r="O72">
        <f>0+R72</f>
      </c>
      <c r="Q72">
        <f>0+I73+I77+I81+I85+I89</f>
      </c>
      <c>
        <f>0+O73+O77+O81+O85+O89</f>
      </c>
    </row>
    <row r="73" spans="1:16" ht="12.75">
      <c r="A73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152</v>
      </c>
      <c s="26">
        <v>71.5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184</v>
      </c>
    </row>
    <row r="75" spans="1:5" ht="12.75">
      <c r="A75" s="30" t="s">
        <v>45</v>
      </c>
      <c r="E75" s="31" t="s">
        <v>185</v>
      </c>
    </row>
    <row r="76" spans="1:5" ht="51">
      <c r="A76" t="s">
        <v>46</v>
      </c>
      <c r="E76" s="29" t="s">
        <v>186</v>
      </c>
    </row>
    <row r="77" spans="1:16" ht="12.75">
      <c r="A77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152</v>
      </c>
      <c s="26">
        <v>61.6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190</v>
      </c>
    </row>
    <row r="79" spans="1:5" ht="12.75">
      <c r="A79" s="30" t="s">
        <v>45</v>
      </c>
      <c r="E79" s="31" t="s">
        <v>191</v>
      </c>
    </row>
    <row r="80" spans="1:5" ht="102">
      <c r="A80" t="s">
        <v>46</v>
      </c>
      <c r="E80" s="29" t="s">
        <v>192</v>
      </c>
    </row>
    <row r="81" spans="1:16" ht="12.75">
      <c r="A81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152</v>
      </c>
      <c s="26">
        <v>71.5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196</v>
      </c>
    </row>
    <row r="83" spans="1:5" ht="12.75">
      <c r="A83" s="30" t="s">
        <v>45</v>
      </c>
      <c r="E83" s="31" t="s">
        <v>40</v>
      </c>
    </row>
    <row r="84" spans="1:5" ht="51">
      <c r="A84" t="s">
        <v>46</v>
      </c>
      <c r="E84" s="29" t="s">
        <v>197</v>
      </c>
    </row>
    <row r="85" spans="1:16" ht="12.75">
      <c r="A85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152</v>
      </c>
      <c s="26">
        <v>61.6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201</v>
      </c>
    </row>
    <row r="87" spans="1:5" ht="12.75">
      <c r="A87" s="30" t="s">
        <v>45</v>
      </c>
      <c r="E87" s="31" t="s">
        <v>40</v>
      </c>
    </row>
    <row r="88" spans="1:5" ht="51">
      <c r="A88" t="s">
        <v>46</v>
      </c>
      <c r="E88" s="29" t="s">
        <v>197</v>
      </c>
    </row>
    <row r="89" spans="1:16" ht="12.75">
      <c r="A89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152</v>
      </c>
      <c s="26">
        <v>55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205</v>
      </c>
    </row>
    <row r="91" spans="1:5" ht="12.75">
      <c r="A91" s="30" t="s">
        <v>45</v>
      </c>
      <c r="E91" s="31" t="s">
        <v>206</v>
      </c>
    </row>
    <row r="92" spans="1:5" ht="140.25">
      <c r="A92" t="s">
        <v>46</v>
      </c>
      <c r="E92" s="29" t="s">
        <v>207</v>
      </c>
    </row>
    <row r="93" spans="1:18" ht="12.75" customHeight="1">
      <c r="A93" s="5" t="s">
        <v>36</v>
      </c>
      <c s="5"/>
      <c s="35" t="s">
        <v>76</v>
      </c>
      <c s="5"/>
      <c s="21" t="s">
        <v>208</v>
      </c>
      <c s="5"/>
      <c s="5"/>
      <c s="5"/>
      <c s="36">
        <f>0+Q93</f>
      </c>
      <c r="O93">
        <f>0+R93</f>
      </c>
      <c r="Q93">
        <f>0+I94</f>
      </c>
      <c>
        <f>0+O94</f>
      </c>
    </row>
    <row r="94" spans="1:16" ht="12.75">
      <c r="A94" s="18" t="s">
        <v>38</v>
      </c>
      <c s="23" t="s">
        <v>33</v>
      </c>
      <c s="23" t="s">
        <v>209</v>
      </c>
      <c s="18" t="s">
        <v>40</v>
      </c>
      <c s="24" t="s">
        <v>210</v>
      </c>
      <c s="25" t="s">
        <v>152</v>
      </c>
      <c s="26">
        <v>72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211</v>
      </c>
    </row>
    <row r="96" spans="1:5" ht="12.75">
      <c r="A96" s="30" t="s">
        <v>45</v>
      </c>
      <c r="E96" s="31" t="s">
        <v>212</v>
      </c>
    </row>
    <row r="97" spans="1:5" ht="102">
      <c r="A97" t="s">
        <v>46</v>
      </c>
      <c r="E97" s="29" t="s">
        <v>213</v>
      </c>
    </row>
    <row r="98" spans="1:18" ht="12.75" customHeight="1">
      <c r="A98" s="5" t="s">
        <v>36</v>
      </c>
      <c s="5"/>
      <c s="35" t="s">
        <v>33</v>
      </c>
      <c s="5"/>
      <c s="21" t="s">
        <v>214</v>
      </c>
      <c s="5"/>
      <c s="5"/>
      <c s="5"/>
      <c s="36">
        <f>0+Q98</f>
      </c>
      <c r="O98">
        <f>0+R98</f>
      </c>
      <c r="Q98">
        <f>0+I99+I103+I107+I111+I115+I119+I123+I127+I131+I135+I139+I143+I147+I151+I155+I159+I163+I167+I171+I175+I179+I183</f>
      </c>
      <c>
        <f>0+O99+O103+O107+O111+O115+O119+O123+O127+O131+O135+O139+O143+O147+O151+O155+O159+O163+O167+O171+O175+O179+O183</f>
      </c>
    </row>
    <row r="99" spans="1:16" ht="25.5">
      <c r="A99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158</v>
      </c>
      <c s="26">
        <v>36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218</v>
      </c>
    </row>
    <row r="101" spans="1:5" ht="12.75">
      <c r="A101" s="30" t="s">
        <v>45</v>
      </c>
      <c r="E101" s="31" t="s">
        <v>219</v>
      </c>
    </row>
    <row r="102" spans="1:5" ht="76.5">
      <c r="A102" t="s">
        <v>46</v>
      </c>
      <c r="E102" s="29" t="s">
        <v>220</v>
      </c>
    </row>
    <row r="103" spans="1:16" ht="12.75">
      <c r="A103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158</v>
      </c>
      <c s="26">
        <v>36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218</v>
      </c>
    </row>
    <row r="105" spans="1:5" ht="12.75">
      <c r="A105" s="30" t="s">
        <v>45</v>
      </c>
      <c r="E105" s="31" t="s">
        <v>219</v>
      </c>
    </row>
    <row r="106" spans="1:5" ht="38.25">
      <c r="A106" t="s">
        <v>46</v>
      </c>
      <c r="E106" s="29" t="s">
        <v>224</v>
      </c>
    </row>
    <row r="107" spans="1:16" ht="12.75">
      <c r="A107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228</v>
      </c>
      <c s="26">
        <v>6048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229</v>
      </c>
    </row>
    <row r="109" spans="1:5" ht="12.75">
      <c r="A109" s="30" t="s">
        <v>45</v>
      </c>
      <c r="E109" s="31" t="s">
        <v>230</v>
      </c>
    </row>
    <row r="110" spans="1:5" ht="25.5">
      <c r="A110" t="s">
        <v>46</v>
      </c>
      <c r="E110" s="29" t="s">
        <v>231</v>
      </c>
    </row>
    <row r="111" spans="1:16" ht="12.75">
      <c r="A111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235</v>
      </c>
      <c s="26">
        <v>12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236</v>
      </c>
    </row>
    <row r="113" spans="1:5" ht="12.75">
      <c r="A113" s="30" t="s">
        <v>45</v>
      </c>
      <c r="E113" s="31" t="s">
        <v>40</v>
      </c>
    </row>
    <row r="114" spans="1:5" ht="12.75">
      <c r="A114" t="s">
        <v>46</v>
      </c>
      <c r="E114" s="29" t="s">
        <v>237</v>
      </c>
    </row>
    <row r="115" spans="1:16" ht="25.5">
      <c r="A115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235</v>
      </c>
      <c s="26">
        <v>16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241</v>
      </c>
    </row>
    <row r="117" spans="1:5" ht="114.75">
      <c r="A117" s="30" t="s">
        <v>45</v>
      </c>
      <c r="E117" s="31" t="s">
        <v>242</v>
      </c>
    </row>
    <row r="118" spans="1:5" ht="63.75">
      <c r="A118" t="s">
        <v>46</v>
      </c>
      <c r="E118" s="29" t="s">
        <v>243</v>
      </c>
    </row>
    <row r="119" spans="1:16" ht="12.75">
      <c r="A119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235</v>
      </c>
      <c s="26">
        <v>16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247</v>
      </c>
    </row>
    <row r="121" spans="1:5" ht="12.75">
      <c r="A121" s="30" t="s">
        <v>45</v>
      </c>
      <c r="E121" s="31" t="s">
        <v>248</v>
      </c>
    </row>
    <row r="122" spans="1:5" ht="25.5">
      <c r="A122" t="s">
        <v>46</v>
      </c>
      <c r="E122" s="29" t="s">
        <v>249</v>
      </c>
    </row>
    <row r="123" spans="1:16" ht="12.75">
      <c r="A123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253</v>
      </c>
      <c s="26">
        <v>2688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254</v>
      </c>
    </row>
    <row r="125" spans="1:5" ht="12.75">
      <c r="A125" s="30" t="s">
        <v>45</v>
      </c>
      <c r="E125" s="31" t="s">
        <v>255</v>
      </c>
    </row>
    <row r="126" spans="1:5" ht="25.5">
      <c r="A126" t="s">
        <v>46</v>
      </c>
      <c r="E126" s="29" t="s">
        <v>256</v>
      </c>
    </row>
    <row r="127" spans="1:16" ht="12.75">
      <c r="A127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235</v>
      </c>
      <c s="26">
        <v>2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260</v>
      </c>
    </row>
    <row r="129" spans="1:5" ht="12.75">
      <c r="A129" s="30" t="s">
        <v>45</v>
      </c>
      <c r="E129" s="31" t="s">
        <v>40</v>
      </c>
    </row>
    <row r="130" spans="1:5" ht="76.5">
      <c r="A130" t="s">
        <v>46</v>
      </c>
      <c r="E130" s="29" t="s">
        <v>261</v>
      </c>
    </row>
    <row r="131" spans="1:16" ht="12.75">
      <c r="A131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235</v>
      </c>
      <c s="26">
        <v>2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260</v>
      </c>
    </row>
    <row r="133" spans="1:5" ht="12.75">
      <c r="A133" s="30" t="s">
        <v>45</v>
      </c>
      <c r="E133" s="31" t="s">
        <v>40</v>
      </c>
    </row>
    <row r="134" spans="1:5" ht="25.5">
      <c r="A134" t="s">
        <v>46</v>
      </c>
      <c r="E134" s="29" t="s">
        <v>265</v>
      </c>
    </row>
    <row r="135" spans="1:16" ht="12.75">
      <c r="A135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253</v>
      </c>
      <c s="26">
        <v>336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269</v>
      </c>
    </row>
    <row r="137" spans="1:5" ht="12.75">
      <c r="A137" s="30" t="s">
        <v>45</v>
      </c>
      <c r="E137" s="31" t="s">
        <v>270</v>
      </c>
    </row>
    <row r="138" spans="1:5" ht="25.5">
      <c r="A138" t="s">
        <v>46</v>
      </c>
      <c r="E138" s="29" t="s">
        <v>271</v>
      </c>
    </row>
    <row r="139" spans="1:16" ht="12.75">
      <c r="A139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235</v>
      </c>
      <c s="26">
        <v>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275</v>
      </c>
    </row>
    <row r="141" spans="1:5" ht="12.75">
      <c r="A141" s="30" t="s">
        <v>45</v>
      </c>
      <c r="E141" s="31" t="s">
        <v>276</v>
      </c>
    </row>
    <row r="142" spans="1:5" ht="76.5">
      <c r="A142" t="s">
        <v>46</v>
      </c>
      <c r="E142" s="29" t="s">
        <v>277</v>
      </c>
    </row>
    <row r="143" spans="1:16" ht="12.75">
      <c r="A143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235</v>
      </c>
      <c s="26">
        <v>2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275</v>
      </c>
    </row>
    <row r="145" spans="1:5" ht="12.75">
      <c r="A145" s="30" t="s">
        <v>45</v>
      </c>
      <c r="E145" s="31" t="s">
        <v>281</v>
      </c>
    </row>
    <row r="146" spans="1:5" ht="25.5">
      <c r="A146" t="s">
        <v>46</v>
      </c>
      <c r="E146" s="29" t="s">
        <v>265</v>
      </c>
    </row>
    <row r="147" spans="1:16" ht="12.75">
      <c r="A147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253</v>
      </c>
      <c s="26">
        <v>336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285</v>
      </c>
    </row>
    <row r="149" spans="1:5" ht="12.75">
      <c r="A149" s="30" t="s">
        <v>45</v>
      </c>
      <c r="E149" s="31" t="s">
        <v>270</v>
      </c>
    </row>
    <row r="150" spans="1:5" ht="25.5">
      <c r="A150" t="s">
        <v>46</v>
      </c>
      <c r="E150" s="29" t="s">
        <v>271</v>
      </c>
    </row>
    <row r="151" spans="1:16" ht="12.75">
      <c r="A151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235</v>
      </c>
      <c s="26">
        <v>1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289</v>
      </c>
    </row>
    <row r="153" spans="1:5" ht="12.75">
      <c r="A153" s="30" t="s">
        <v>45</v>
      </c>
      <c r="E153" s="31" t="s">
        <v>40</v>
      </c>
    </row>
    <row r="154" spans="1:5" ht="76.5">
      <c r="A154" t="s">
        <v>46</v>
      </c>
      <c r="E154" s="29" t="s">
        <v>261</v>
      </c>
    </row>
    <row r="155" spans="1:16" ht="12.75">
      <c r="A155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235</v>
      </c>
      <c s="26">
        <v>1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289</v>
      </c>
    </row>
    <row r="157" spans="1:5" ht="12.75">
      <c r="A157" s="30" t="s">
        <v>45</v>
      </c>
      <c r="E157" s="31" t="s">
        <v>40</v>
      </c>
    </row>
    <row r="158" spans="1:5" ht="25.5">
      <c r="A158" t="s">
        <v>46</v>
      </c>
      <c r="E158" s="29" t="s">
        <v>265</v>
      </c>
    </row>
    <row r="159" spans="1:16" ht="12.75">
      <c r="A159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253</v>
      </c>
      <c s="26">
        <v>168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296</v>
      </c>
    </row>
    <row r="161" spans="1:5" ht="12.75">
      <c r="A161" s="30" t="s">
        <v>45</v>
      </c>
      <c r="E161" s="31" t="s">
        <v>297</v>
      </c>
    </row>
    <row r="162" spans="1:5" ht="25.5">
      <c r="A162" t="s">
        <v>46</v>
      </c>
      <c r="E162" s="29" t="s">
        <v>271</v>
      </c>
    </row>
    <row r="163" spans="1:16" ht="12.75">
      <c r="A163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235</v>
      </c>
      <c s="26">
        <v>10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260</v>
      </c>
    </row>
    <row r="165" spans="1:5" ht="12.75">
      <c r="A165" s="30" t="s">
        <v>45</v>
      </c>
      <c r="E165" s="31" t="s">
        <v>40</v>
      </c>
    </row>
    <row r="166" spans="1:5" ht="63.75">
      <c r="A166" t="s">
        <v>46</v>
      </c>
      <c r="E166" s="29" t="s">
        <v>301</v>
      </c>
    </row>
    <row r="167" spans="1:16" ht="12.75">
      <c r="A167" s="18" t="s">
        <v>38</v>
      </c>
      <c s="23" t="s">
        <v>302</v>
      </c>
      <c s="23" t="s">
        <v>303</v>
      </c>
      <c s="18" t="s">
        <v>40</v>
      </c>
      <c s="24" t="s">
        <v>304</v>
      </c>
      <c s="25" t="s">
        <v>235</v>
      </c>
      <c s="26">
        <v>10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260</v>
      </c>
    </row>
    <row r="169" spans="1:5" ht="12.75">
      <c r="A169" s="30" t="s">
        <v>45</v>
      </c>
      <c r="E169" s="31" t="s">
        <v>40</v>
      </c>
    </row>
    <row r="170" spans="1:5" ht="25.5">
      <c r="A170" t="s">
        <v>46</v>
      </c>
      <c r="E170" s="29" t="s">
        <v>265</v>
      </c>
    </row>
    <row r="171" spans="1:16" ht="12.75">
      <c r="A171" s="18" t="s">
        <v>38</v>
      </c>
      <c s="23" t="s">
        <v>305</v>
      </c>
      <c s="23" t="s">
        <v>306</v>
      </c>
      <c s="18" t="s">
        <v>40</v>
      </c>
      <c s="24" t="s">
        <v>307</v>
      </c>
      <c s="25" t="s">
        <v>253</v>
      </c>
      <c s="26">
        <v>1680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269</v>
      </c>
    </row>
    <row r="173" spans="1:5" ht="12.75">
      <c r="A173" s="30" t="s">
        <v>45</v>
      </c>
      <c r="E173" s="31" t="s">
        <v>308</v>
      </c>
    </row>
    <row r="174" spans="1:5" ht="25.5">
      <c r="A174" t="s">
        <v>46</v>
      </c>
      <c r="E174" s="29" t="s">
        <v>271</v>
      </c>
    </row>
    <row r="175" spans="1:16" ht="12.75">
      <c r="A175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158</v>
      </c>
      <c s="26">
        <v>2.5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312</v>
      </c>
    </row>
    <row r="177" spans="1:5" ht="12.75">
      <c r="A177" s="30" t="s">
        <v>45</v>
      </c>
      <c r="E177" s="31" t="s">
        <v>40</v>
      </c>
    </row>
    <row r="178" spans="1:5" ht="63.75">
      <c r="A178" t="s">
        <v>46</v>
      </c>
      <c r="E178" s="29" t="s">
        <v>313</v>
      </c>
    </row>
    <row r="179" spans="1:16" ht="12.75">
      <c r="A179" s="18" t="s">
        <v>38</v>
      </c>
      <c s="23" t="s">
        <v>314</v>
      </c>
      <c s="23" t="s">
        <v>315</v>
      </c>
      <c s="18" t="s">
        <v>40</v>
      </c>
      <c s="24" t="s">
        <v>316</v>
      </c>
      <c s="25" t="s">
        <v>317</v>
      </c>
      <c s="26">
        <v>9.18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318</v>
      </c>
    </row>
    <row r="181" spans="1:5" ht="12.75">
      <c r="A181" s="30" t="s">
        <v>45</v>
      </c>
      <c r="E181" s="31" t="s">
        <v>319</v>
      </c>
    </row>
    <row r="182" spans="1:5" ht="25.5">
      <c r="A182" t="s">
        <v>46</v>
      </c>
      <c r="E182" s="29" t="s">
        <v>320</v>
      </c>
    </row>
    <row r="183" spans="1:16" ht="12.75">
      <c r="A183" s="18" t="s">
        <v>38</v>
      </c>
      <c s="23" t="s">
        <v>321</v>
      </c>
      <c s="23" t="s">
        <v>322</v>
      </c>
      <c s="18" t="s">
        <v>40</v>
      </c>
      <c s="24" t="s">
        <v>323</v>
      </c>
      <c s="25" t="s">
        <v>116</v>
      </c>
      <c s="26">
        <v>1.5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324</v>
      </c>
    </row>
    <row r="185" spans="1:5" ht="12.75">
      <c r="A185" s="30" t="s">
        <v>45</v>
      </c>
      <c r="E185" s="31" t="s">
        <v>22</v>
      </c>
    </row>
    <row r="186" spans="1:5" ht="102">
      <c r="A186" t="s">
        <v>46</v>
      </c>
      <c r="E186" s="29" t="s">
        <v>325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0+O8+O33+O150+O203+O232+O249+O302+O307+O336+O357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326</v>
      </c>
      <c s="32">
        <f>0+I8+I33+I150+I203+I232+I249+I302+I307+I336+I357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326</v>
      </c>
      <c s="5"/>
      <c s="14" t="s">
        <v>327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230.296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328</v>
      </c>
    </row>
    <row r="11" spans="1:5" ht="51">
      <c r="A11" s="30" t="s">
        <v>45</v>
      </c>
      <c r="E11" s="31" t="s">
        <v>329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108</v>
      </c>
      <c s="24" t="s">
        <v>104</v>
      </c>
      <c s="25" t="s">
        <v>105</v>
      </c>
      <c s="26">
        <v>53.76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330</v>
      </c>
    </row>
    <row r="15" spans="1:5" ht="12.75">
      <c r="A15" s="30" t="s">
        <v>45</v>
      </c>
      <c r="E15" s="31" t="s">
        <v>331</v>
      </c>
    </row>
    <row r="16" spans="1:5" ht="25.5">
      <c r="A16" t="s">
        <v>46</v>
      </c>
      <c r="E16" s="29" t="s">
        <v>107</v>
      </c>
    </row>
    <row r="17" spans="1:16" ht="12.75">
      <c r="A17" s="18" t="s">
        <v>38</v>
      </c>
      <c s="23" t="s">
        <v>15</v>
      </c>
      <c s="23" t="s">
        <v>102</v>
      </c>
      <c s="18" t="s">
        <v>332</v>
      </c>
      <c s="24" t="s">
        <v>104</v>
      </c>
      <c s="25" t="s">
        <v>105</v>
      </c>
      <c s="26">
        <v>135.398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333</v>
      </c>
    </row>
    <row r="19" spans="1:5" ht="38.25">
      <c r="A19" s="30" t="s">
        <v>45</v>
      </c>
      <c r="E19" s="31" t="s">
        <v>334</v>
      </c>
    </row>
    <row r="20" spans="1:5" ht="25.5">
      <c r="A20" t="s">
        <v>46</v>
      </c>
      <c r="E20" s="29" t="s">
        <v>107</v>
      </c>
    </row>
    <row r="21" spans="1:16" ht="12.75">
      <c r="A21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105</v>
      </c>
      <c s="26">
        <v>58.718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335</v>
      </c>
    </row>
    <row r="24" spans="1:5" ht="25.5">
      <c r="A24" t="s">
        <v>46</v>
      </c>
      <c r="E24" s="29" t="s">
        <v>107</v>
      </c>
    </row>
    <row r="25" spans="1:16" ht="12.75">
      <c r="A25" s="18" t="s">
        <v>38</v>
      </c>
      <c s="23" t="s">
        <v>28</v>
      </c>
      <c s="23" t="s">
        <v>336</v>
      </c>
      <c s="18" t="s">
        <v>103</v>
      </c>
      <c s="24" t="s">
        <v>337</v>
      </c>
      <c s="25" t="s">
        <v>105</v>
      </c>
      <c s="26">
        <v>25.41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338</v>
      </c>
    </row>
    <row r="27" spans="1:5" ht="12.75">
      <c r="A27" s="30" t="s">
        <v>45</v>
      </c>
      <c r="E27" s="31" t="s">
        <v>339</v>
      </c>
    </row>
    <row r="28" spans="1:5" ht="25.5">
      <c r="A28" t="s">
        <v>46</v>
      </c>
      <c r="E28" s="29" t="s">
        <v>107</v>
      </c>
    </row>
    <row r="29" spans="1:16" ht="12.75">
      <c r="A29" s="18" t="s">
        <v>38</v>
      </c>
      <c s="23" t="s">
        <v>30</v>
      </c>
      <c s="23" t="s">
        <v>336</v>
      </c>
      <c s="18" t="s">
        <v>108</v>
      </c>
      <c s="24" t="s">
        <v>337</v>
      </c>
      <c s="25" t="s">
        <v>105</v>
      </c>
      <c s="26">
        <v>0.502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340</v>
      </c>
    </row>
    <row r="31" spans="1:5" ht="12.75">
      <c r="A31" s="30" t="s">
        <v>45</v>
      </c>
      <c r="E31" s="31" t="s">
        <v>341</v>
      </c>
    </row>
    <row r="32" spans="1:5" ht="25.5">
      <c r="A32" t="s">
        <v>46</v>
      </c>
      <c r="E32" s="29" t="s">
        <v>107</v>
      </c>
    </row>
    <row r="33" spans="1:18" ht="12.75" customHeight="1">
      <c r="A33" s="5" t="s">
        <v>36</v>
      </c>
      <c s="5"/>
      <c s="35" t="s">
        <v>22</v>
      </c>
      <c s="5"/>
      <c s="21" t="s">
        <v>113</v>
      </c>
      <c s="5"/>
      <c s="5"/>
      <c s="5"/>
      <c s="36">
        <f>0+Q33</f>
      </c>
      <c r="O33">
        <f>0+R33</f>
      </c>
      <c r="Q33">
        <f>0+I34+I38+I42+I46+I50+I54+I58+I62+I66+I70+I74+I78+I82+I86+I90+I94+I98+I102+I106+I110+I114+I118+I122+I126+I130+I134+I138+I142+I146</f>
      </c>
      <c>
        <f>0+O34+O38+O42+O46+O50+O54+O58+O62+O66+O70+O74+O78+O82+O86+O90+O94+O98+O102+O106+O110+O114+O118+O122+O126+O130+O134+O138+O142+O146</f>
      </c>
    </row>
    <row r="34" spans="1:16" ht="25.5">
      <c r="A34" s="18" t="s">
        <v>38</v>
      </c>
      <c s="23" t="s">
        <v>76</v>
      </c>
      <c s="23" t="s">
        <v>342</v>
      </c>
      <c s="18" t="s">
        <v>40</v>
      </c>
      <c s="24" t="s">
        <v>343</v>
      </c>
      <c s="25" t="s">
        <v>116</v>
      </c>
      <c s="26">
        <v>11.55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344</v>
      </c>
    </row>
    <row r="36" spans="1:5" ht="12.75">
      <c r="A36" s="30" t="s">
        <v>45</v>
      </c>
      <c r="E36" s="31" t="s">
        <v>345</v>
      </c>
    </row>
    <row r="37" spans="1:5" ht="63.75">
      <c r="A37" t="s">
        <v>46</v>
      </c>
      <c r="E37" s="29" t="s">
        <v>119</v>
      </c>
    </row>
    <row r="38" spans="1:16" ht="25.5">
      <c r="A38" s="18" t="s">
        <v>38</v>
      </c>
      <c s="23" t="s">
        <v>80</v>
      </c>
      <c s="23" t="s">
        <v>346</v>
      </c>
      <c s="18" t="s">
        <v>40</v>
      </c>
      <c s="24" t="s">
        <v>347</v>
      </c>
      <c s="25" t="s">
        <v>348</v>
      </c>
      <c s="26">
        <v>506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349</v>
      </c>
    </row>
    <row r="41" spans="1:5" ht="25.5">
      <c r="A41" t="s">
        <v>46</v>
      </c>
      <c r="E41" s="29" t="s">
        <v>350</v>
      </c>
    </row>
    <row r="42" spans="1:16" ht="25.5">
      <c r="A42" s="18" t="s">
        <v>38</v>
      </c>
      <c s="23" t="s">
        <v>33</v>
      </c>
      <c s="23" t="s">
        <v>120</v>
      </c>
      <c s="18" t="s">
        <v>40</v>
      </c>
      <c s="24" t="s">
        <v>121</v>
      </c>
      <c s="25" t="s">
        <v>116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351</v>
      </c>
    </row>
    <row r="44" spans="1:5" ht="12.75">
      <c r="A44" s="30" t="s">
        <v>45</v>
      </c>
      <c r="E44" s="31" t="s">
        <v>352</v>
      </c>
    </row>
    <row r="45" spans="1:5" ht="63.75">
      <c r="A45" t="s">
        <v>46</v>
      </c>
      <c r="E45" s="29" t="s">
        <v>119</v>
      </c>
    </row>
    <row r="46" spans="1:16" ht="25.5">
      <c r="A46" s="18" t="s">
        <v>38</v>
      </c>
      <c s="23" t="s">
        <v>35</v>
      </c>
      <c s="23" t="s">
        <v>353</v>
      </c>
      <c s="18" t="s">
        <v>40</v>
      </c>
      <c s="24" t="s">
        <v>354</v>
      </c>
      <c s="25" t="s">
        <v>116</v>
      </c>
      <c s="26">
        <v>26.69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355</v>
      </c>
    </row>
    <row r="48" spans="1:5" ht="12.75">
      <c r="A48" s="30" t="s">
        <v>45</v>
      </c>
      <c r="E48" s="31" t="s">
        <v>356</v>
      </c>
    </row>
    <row r="49" spans="1:5" ht="63.75">
      <c r="A49" t="s">
        <v>46</v>
      </c>
      <c r="E49" s="29" t="s">
        <v>119</v>
      </c>
    </row>
    <row r="50" spans="1:16" ht="25.5">
      <c r="A50" s="18" t="s">
        <v>38</v>
      </c>
      <c s="23" t="s">
        <v>88</v>
      </c>
      <c s="23" t="s">
        <v>357</v>
      </c>
      <c s="18" t="s">
        <v>40</v>
      </c>
      <c s="24" t="s">
        <v>358</v>
      </c>
      <c s="25" t="s">
        <v>158</v>
      </c>
      <c s="26">
        <v>47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359</v>
      </c>
    </row>
    <row r="52" spans="1:5" ht="12.75">
      <c r="A52" s="30" t="s">
        <v>45</v>
      </c>
      <c r="E52" s="31" t="s">
        <v>360</v>
      </c>
    </row>
    <row r="53" spans="1:5" ht="63.75">
      <c r="A53" t="s">
        <v>46</v>
      </c>
      <c r="E53" s="29" t="s">
        <v>119</v>
      </c>
    </row>
    <row r="54" spans="1:16" ht="25.5">
      <c r="A54" s="18" t="s">
        <v>38</v>
      </c>
      <c s="23" t="s">
        <v>91</v>
      </c>
      <c s="23" t="s">
        <v>361</v>
      </c>
      <c s="18" t="s">
        <v>40</v>
      </c>
      <c s="24" t="s">
        <v>362</v>
      </c>
      <c s="25" t="s">
        <v>348</v>
      </c>
      <c s="26">
        <v>30.844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363</v>
      </c>
    </row>
    <row r="56" spans="1:5" ht="12.75">
      <c r="A56" s="30" t="s">
        <v>45</v>
      </c>
      <c r="E56" s="31" t="s">
        <v>364</v>
      </c>
    </row>
    <row r="57" spans="1:5" ht="25.5">
      <c r="A57" t="s">
        <v>46</v>
      </c>
      <c r="E57" s="29" t="s">
        <v>350</v>
      </c>
    </row>
    <row r="58" spans="1:16" ht="12.75">
      <c r="A58" s="18" t="s">
        <v>38</v>
      </c>
      <c s="23" t="s">
        <v>94</v>
      </c>
      <c s="23" t="s">
        <v>124</v>
      </c>
      <c s="18" t="s">
        <v>40</v>
      </c>
      <c s="24" t="s">
        <v>125</v>
      </c>
      <c s="25" t="s">
        <v>116</v>
      </c>
      <c s="26">
        <v>19.822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365</v>
      </c>
    </row>
    <row r="60" spans="1:5" ht="12.75">
      <c r="A60" s="30" t="s">
        <v>45</v>
      </c>
      <c r="E60" s="31" t="s">
        <v>366</v>
      </c>
    </row>
    <row r="61" spans="1:5" ht="12.75">
      <c r="A61" t="s">
        <v>46</v>
      </c>
      <c r="E61" s="29" t="s">
        <v>128</v>
      </c>
    </row>
    <row r="62" spans="1:16" ht="12.75">
      <c r="A62" s="18" t="s">
        <v>38</v>
      </c>
      <c s="23" t="s">
        <v>97</v>
      </c>
      <c s="23" t="s">
        <v>367</v>
      </c>
      <c s="18" t="s">
        <v>40</v>
      </c>
      <c s="24" t="s">
        <v>368</v>
      </c>
      <c s="25" t="s">
        <v>369</v>
      </c>
      <c s="26">
        <v>168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370</v>
      </c>
    </row>
    <row r="64" spans="1:5" ht="12.75">
      <c r="A64" s="30" t="s">
        <v>45</v>
      </c>
      <c r="E64" s="31" t="s">
        <v>371</v>
      </c>
    </row>
    <row r="65" spans="1:5" ht="38.25">
      <c r="A65" t="s">
        <v>46</v>
      </c>
      <c r="E65" s="29" t="s">
        <v>372</v>
      </c>
    </row>
    <row r="66" spans="1:16" ht="12.75">
      <c r="A66" s="18" t="s">
        <v>38</v>
      </c>
      <c s="23" t="s">
        <v>167</v>
      </c>
      <c s="23" t="s">
        <v>373</v>
      </c>
      <c s="18" t="s">
        <v>40</v>
      </c>
      <c s="24" t="s">
        <v>374</v>
      </c>
      <c s="25" t="s">
        <v>158</v>
      </c>
      <c s="26">
        <v>12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375</v>
      </c>
    </row>
    <row r="68" spans="1:5" ht="12.75">
      <c r="A68" s="30" t="s">
        <v>45</v>
      </c>
      <c r="E68" s="31" t="s">
        <v>40</v>
      </c>
    </row>
    <row r="69" spans="1:5" ht="38.25">
      <c r="A69" t="s">
        <v>46</v>
      </c>
      <c r="E69" s="29" t="s">
        <v>376</v>
      </c>
    </row>
    <row r="70" spans="1:16" ht="12.75">
      <c r="A70" s="18" t="s">
        <v>38</v>
      </c>
      <c s="23" t="s">
        <v>174</v>
      </c>
      <c s="23" t="s">
        <v>377</v>
      </c>
      <c s="18" t="s">
        <v>40</v>
      </c>
      <c s="24" t="s">
        <v>378</v>
      </c>
      <c s="25" t="s">
        <v>116</v>
      </c>
      <c s="26">
        <v>27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379</v>
      </c>
    </row>
    <row r="72" spans="1:5" ht="12.75">
      <c r="A72" s="30" t="s">
        <v>45</v>
      </c>
      <c r="E72" s="31" t="s">
        <v>380</v>
      </c>
    </row>
    <row r="73" spans="1:5" ht="38.25">
      <c r="A73" t="s">
        <v>46</v>
      </c>
      <c r="E73" s="29" t="s">
        <v>381</v>
      </c>
    </row>
    <row r="74" spans="1:16" ht="12.75">
      <c r="A74" s="18" t="s">
        <v>38</v>
      </c>
      <c s="23" t="s">
        <v>181</v>
      </c>
      <c s="23" t="s">
        <v>129</v>
      </c>
      <c s="18" t="s">
        <v>40</v>
      </c>
      <c s="24" t="s">
        <v>130</v>
      </c>
      <c s="25" t="s">
        <v>116</v>
      </c>
      <c s="26">
        <v>6.4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382</v>
      </c>
    </row>
    <row r="76" spans="1:5" ht="12.75">
      <c r="A76" s="30" t="s">
        <v>45</v>
      </c>
      <c r="E76" s="31" t="s">
        <v>383</v>
      </c>
    </row>
    <row r="77" spans="1:5" ht="369.75">
      <c r="A77" t="s">
        <v>46</v>
      </c>
      <c r="E77" s="29" t="s">
        <v>133</v>
      </c>
    </row>
    <row r="78" spans="1:16" ht="12.75">
      <c r="A78" s="18" t="s">
        <v>38</v>
      </c>
      <c s="23" t="s">
        <v>187</v>
      </c>
      <c s="23" t="s">
        <v>384</v>
      </c>
      <c s="18" t="s">
        <v>103</v>
      </c>
      <c s="24" t="s">
        <v>385</v>
      </c>
      <c s="25" t="s">
        <v>116</v>
      </c>
      <c s="26">
        <v>27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386</v>
      </c>
    </row>
    <row r="80" spans="1:5" ht="12.75">
      <c r="A80" s="30" t="s">
        <v>45</v>
      </c>
      <c r="E80" s="31" t="s">
        <v>387</v>
      </c>
    </row>
    <row r="81" spans="1:5" ht="306">
      <c r="A81" t="s">
        <v>46</v>
      </c>
      <c r="E81" s="29" t="s">
        <v>388</v>
      </c>
    </row>
    <row r="82" spans="1:16" ht="12.75">
      <c r="A82" s="18" t="s">
        <v>38</v>
      </c>
      <c s="23" t="s">
        <v>193</v>
      </c>
      <c s="23" t="s">
        <v>384</v>
      </c>
      <c s="18" t="s">
        <v>108</v>
      </c>
      <c s="24" t="s">
        <v>385</v>
      </c>
      <c s="25" t="s">
        <v>116</v>
      </c>
      <c s="26">
        <v>77.49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389</v>
      </c>
    </row>
    <row r="84" spans="1:5" ht="38.25">
      <c r="A84" s="30" t="s">
        <v>45</v>
      </c>
      <c r="E84" s="31" t="s">
        <v>390</v>
      </c>
    </row>
    <row r="85" spans="1:5" ht="306">
      <c r="A85" t="s">
        <v>46</v>
      </c>
      <c r="E85" s="29" t="s">
        <v>388</v>
      </c>
    </row>
    <row r="86" spans="1:16" ht="12.75">
      <c r="A86" s="18" t="s">
        <v>38</v>
      </c>
      <c s="23" t="s">
        <v>198</v>
      </c>
      <c s="23" t="s">
        <v>391</v>
      </c>
      <c s="18" t="s">
        <v>40</v>
      </c>
      <c s="24" t="s">
        <v>392</v>
      </c>
      <c s="25" t="s">
        <v>116</v>
      </c>
      <c s="26">
        <v>59.045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393</v>
      </c>
    </row>
    <row r="88" spans="1:5" ht="12.75">
      <c r="A88" s="30" t="s">
        <v>45</v>
      </c>
      <c r="E88" s="31" t="s">
        <v>394</v>
      </c>
    </row>
    <row r="89" spans="1:5" ht="306">
      <c r="A89" t="s">
        <v>46</v>
      </c>
      <c r="E89" s="29" t="s">
        <v>388</v>
      </c>
    </row>
    <row r="90" spans="1:16" ht="12.75">
      <c r="A90" s="18" t="s">
        <v>38</v>
      </c>
      <c s="23" t="s">
        <v>202</v>
      </c>
      <c s="23" t="s">
        <v>395</v>
      </c>
      <c s="18" t="s">
        <v>40</v>
      </c>
      <c s="24" t="s">
        <v>396</v>
      </c>
      <c s="25" t="s">
        <v>116</v>
      </c>
      <c s="26">
        <v>107.535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397</v>
      </c>
    </row>
    <row r="92" spans="1:5" ht="12.75">
      <c r="A92" s="30" t="s">
        <v>45</v>
      </c>
      <c r="E92" s="31" t="s">
        <v>398</v>
      </c>
    </row>
    <row r="93" spans="1:5" ht="306">
      <c r="A93" t="s">
        <v>46</v>
      </c>
      <c r="E93" s="29" t="s">
        <v>388</v>
      </c>
    </row>
    <row r="94" spans="1:16" ht="12.75">
      <c r="A94" s="18" t="s">
        <v>38</v>
      </c>
      <c s="23" t="s">
        <v>215</v>
      </c>
      <c s="23" t="s">
        <v>399</v>
      </c>
      <c s="18" t="s">
        <v>40</v>
      </c>
      <c s="24" t="s">
        <v>400</v>
      </c>
      <c s="25" t="s">
        <v>152</v>
      </c>
      <c s="26">
        <v>2800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401</v>
      </c>
    </row>
    <row r="96" spans="1:5" ht="12.75">
      <c r="A96" s="30" t="s">
        <v>45</v>
      </c>
      <c r="E96" s="31" t="s">
        <v>402</v>
      </c>
    </row>
    <row r="97" spans="1:5" ht="63.75">
      <c r="A97" t="s">
        <v>46</v>
      </c>
      <c r="E97" s="29" t="s">
        <v>403</v>
      </c>
    </row>
    <row r="98" spans="1:16" ht="12.75">
      <c r="A98" s="18" t="s">
        <v>38</v>
      </c>
      <c s="23" t="s">
        <v>221</v>
      </c>
      <c s="23" t="s">
        <v>404</v>
      </c>
      <c s="18" t="s">
        <v>103</v>
      </c>
      <c s="24" t="s">
        <v>405</v>
      </c>
      <c s="25" t="s">
        <v>116</v>
      </c>
      <c s="26">
        <v>185.025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406</v>
      </c>
    </row>
    <row r="100" spans="1:5" ht="51">
      <c r="A100" s="30" t="s">
        <v>45</v>
      </c>
      <c r="E100" s="31" t="s">
        <v>407</v>
      </c>
    </row>
    <row r="101" spans="1:5" ht="293.25">
      <c r="A101" t="s">
        <v>46</v>
      </c>
      <c r="E101" s="29" t="s">
        <v>408</v>
      </c>
    </row>
    <row r="102" spans="1:16" ht="12.75">
      <c r="A102" s="18" t="s">
        <v>38</v>
      </c>
      <c s="23" t="s">
        <v>225</v>
      </c>
      <c s="23" t="s">
        <v>404</v>
      </c>
      <c s="18" t="s">
        <v>108</v>
      </c>
      <c s="24" t="s">
        <v>405</v>
      </c>
      <c s="25" t="s">
        <v>116</v>
      </c>
      <c s="26">
        <v>59.045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409</v>
      </c>
    </row>
    <row r="104" spans="1:5" ht="12.75">
      <c r="A104" s="30" t="s">
        <v>45</v>
      </c>
      <c r="E104" s="31" t="s">
        <v>394</v>
      </c>
    </row>
    <row r="105" spans="1:5" ht="293.25">
      <c r="A105" t="s">
        <v>46</v>
      </c>
      <c r="E105" s="29" t="s">
        <v>408</v>
      </c>
    </row>
    <row r="106" spans="1:16" ht="12.75">
      <c r="A106" s="18" t="s">
        <v>38</v>
      </c>
      <c s="23" t="s">
        <v>232</v>
      </c>
      <c s="23" t="s">
        <v>410</v>
      </c>
      <c s="18" t="s">
        <v>40</v>
      </c>
      <c s="24" t="s">
        <v>411</v>
      </c>
      <c s="25" t="s">
        <v>116</v>
      </c>
      <c s="26">
        <v>33.6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412</v>
      </c>
    </row>
    <row r="108" spans="1:5" ht="12.75">
      <c r="A108" s="30" t="s">
        <v>45</v>
      </c>
      <c r="E108" s="31" t="s">
        <v>413</v>
      </c>
    </row>
    <row r="109" spans="1:5" ht="318.75">
      <c r="A109" t="s">
        <v>46</v>
      </c>
      <c r="E109" s="29" t="s">
        <v>414</v>
      </c>
    </row>
    <row r="110" spans="1:16" ht="12.75">
      <c r="A110" s="18" t="s">
        <v>38</v>
      </c>
      <c s="23" t="s">
        <v>238</v>
      </c>
      <c s="23" t="s">
        <v>415</v>
      </c>
      <c s="18" t="s">
        <v>40</v>
      </c>
      <c s="24" t="s">
        <v>416</v>
      </c>
      <c s="25" t="s">
        <v>116</v>
      </c>
      <c s="26">
        <v>43.2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417</v>
      </c>
    </row>
    <row r="112" spans="1:5" ht="12.75">
      <c r="A112" s="30" t="s">
        <v>45</v>
      </c>
      <c r="E112" s="31" t="s">
        <v>418</v>
      </c>
    </row>
    <row r="113" spans="1:5" ht="242.25">
      <c r="A113" t="s">
        <v>46</v>
      </c>
      <c r="E113" s="29" t="s">
        <v>419</v>
      </c>
    </row>
    <row r="114" spans="1:16" ht="12.75">
      <c r="A114" s="18" t="s">
        <v>38</v>
      </c>
      <c s="23" t="s">
        <v>244</v>
      </c>
      <c s="23" t="s">
        <v>420</v>
      </c>
      <c s="18" t="s">
        <v>103</v>
      </c>
      <c s="24" t="s">
        <v>421</v>
      </c>
      <c s="25" t="s">
        <v>116</v>
      </c>
      <c s="26">
        <v>59.045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422</v>
      </c>
    </row>
    <row r="116" spans="1:5" ht="12.75">
      <c r="A116" s="30" t="s">
        <v>45</v>
      </c>
      <c r="E116" s="31" t="s">
        <v>423</v>
      </c>
    </row>
    <row r="117" spans="1:5" ht="229.5">
      <c r="A117" t="s">
        <v>46</v>
      </c>
      <c r="E117" s="29" t="s">
        <v>424</v>
      </c>
    </row>
    <row r="118" spans="1:16" ht="12.75">
      <c r="A118" s="18" t="s">
        <v>38</v>
      </c>
      <c s="23" t="s">
        <v>250</v>
      </c>
      <c s="23" t="s">
        <v>420</v>
      </c>
      <c s="18" t="s">
        <v>108</v>
      </c>
      <c s="24" t="s">
        <v>421</v>
      </c>
      <c s="25" t="s">
        <v>116</v>
      </c>
      <c s="26">
        <v>34.29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425</v>
      </c>
    </row>
    <row r="120" spans="1:5" ht="38.25">
      <c r="A120" s="30" t="s">
        <v>45</v>
      </c>
      <c r="E120" s="31" t="s">
        <v>426</v>
      </c>
    </row>
    <row r="121" spans="1:5" ht="229.5">
      <c r="A121" t="s">
        <v>46</v>
      </c>
      <c r="E121" s="29" t="s">
        <v>427</v>
      </c>
    </row>
    <row r="122" spans="1:16" ht="12.75">
      <c r="A122" s="18" t="s">
        <v>38</v>
      </c>
      <c s="23" t="s">
        <v>257</v>
      </c>
      <c s="23" t="s">
        <v>428</v>
      </c>
      <c s="18" t="s">
        <v>103</v>
      </c>
      <c s="24" t="s">
        <v>429</v>
      </c>
      <c s="25" t="s">
        <v>116</v>
      </c>
      <c s="26">
        <v>65.55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430</v>
      </c>
    </row>
    <row r="124" spans="1:5" ht="38.25">
      <c r="A124" s="30" t="s">
        <v>45</v>
      </c>
      <c r="E124" s="31" t="s">
        <v>431</v>
      </c>
    </row>
    <row r="125" spans="1:5" ht="229.5">
      <c r="A125" t="s">
        <v>46</v>
      </c>
      <c r="E125" s="29" t="s">
        <v>432</v>
      </c>
    </row>
    <row r="126" spans="1:16" ht="12.75">
      <c r="A126" s="18" t="s">
        <v>38</v>
      </c>
      <c s="23" t="s">
        <v>262</v>
      </c>
      <c s="23" t="s">
        <v>428</v>
      </c>
      <c s="18" t="s">
        <v>108</v>
      </c>
      <c s="24" t="s">
        <v>429</v>
      </c>
      <c s="25" t="s">
        <v>116</v>
      </c>
      <c s="26">
        <v>33.6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433</v>
      </c>
    </row>
    <row r="128" spans="1:5" ht="12.75">
      <c r="A128" s="30" t="s">
        <v>45</v>
      </c>
      <c r="E128" s="31" t="s">
        <v>413</v>
      </c>
    </row>
    <row r="129" spans="1:5" ht="229.5">
      <c r="A129" t="s">
        <v>46</v>
      </c>
      <c r="E129" s="29" t="s">
        <v>434</v>
      </c>
    </row>
    <row r="130" spans="1:16" ht="12.75">
      <c r="A130" s="18" t="s">
        <v>38</v>
      </c>
      <c s="23" t="s">
        <v>266</v>
      </c>
      <c s="23" t="s">
        <v>435</v>
      </c>
      <c s="18" t="s">
        <v>40</v>
      </c>
      <c s="24" t="s">
        <v>436</v>
      </c>
      <c s="25" t="s">
        <v>116</v>
      </c>
      <c s="26">
        <v>1.548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437</v>
      </c>
    </row>
    <row r="132" spans="1:5" ht="12.75">
      <c r="A132" s="30" t="s">
        <v>45</v>
      </c>
      <c r="E132" s="31" t="s">
        <v>438</v>
      </c>
    </row>
    <row r="133" spans="1:5" ht="280.5">
      <c r="A133" t="s">
        <v>46</v>
      </c>
      <c r="E133" s="29" t="s">
        <v>439</v>
      </c>
    </row>
    <row r="134" spans="1:16" ht="12.75">
      <c r="A134" s="18" t="s">
        <v>38</v>
      </c>
      <c s="23" t="s">
        <v>272</v>
      </c>
      <c s="23" t="s">
        <v>440</v>
      </c>
      <c s="18" t="s">
        <v>40</v>
      </c>
      <c s="24" t="s">
        <v>441</v>
      </c>
      <c s="25" t="s">
        <v>116</v>
      </c>
      <c s="26">
        <v>6.4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442</v>
      </c>
    </row>
    <row r="136" spans="1:5" ht="12.75">
      <c r="A136" s="30" t="s">
        <v>45</v>
      </c>
      <c r="E136" s="31" t="s">
        <v>443</v>
      </c>
    </row>
    <row r="137" spans="1:5" ht="267.75">
      <c r="A137" t="s">
        <v>46</v>
      </c>
      <c r="E137" s="29" t="s">
        <v>444</v>
      </c>
    </row>
    <row r="138" spans="1:16" ht="12.75">
      <c r="A138" s="18" t="s">
        <v>38</v>
      </c>
      <c s="23" t="s">
        <v>278</v>
      </c>
      <c s="23" t="s">
        <v>445</v>
      </c>
      <c s="18" t="s">
        <v>40</v>
      </c>
      <c s="24" t="s">
        <v>446</v>
      </c>
      <c s="25" t="s">
        <v>152</v>
      </c>
      <c s="26">
        <v>119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447</v>
      </c>
    </row>
    <row r="140" spans="1:5" ht="12.75">
      <c r="A140" s="30" t="s">
        <v>45</v>
      </c>
      <c r="E140" s="31" t="s">
        <v>40</v>
      </c>
    </row>
    <row r="141" spans="1:5" ht="25.5">
      <c r="A141" t="s">
        <v>46</v>
      </c>
      <c r="E141" s="29" t="s">
        <v>448</v>
      </c>
    </row>
    <row r="142" spans="1:16" ht="12.75">
      <c r="A142" s="18" t="s">
        <v>38</v>
      </c>
      <c s="23" t="s">
        <v>282</v>
      </c>
      <c s="23" t="s">
        <v>449</v>
      </c>
      <c s="18" t="s">
        <v>40</v>
      </c>
      <c s="24" t="s">
        <v>450</v>
      </c>
      <c s="25" t="s">
        <v>152</v>
      </c>
      <c s="26">
        <v>135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25.5">
      <c r="A143" s="28" t="s">
        <v>43</v>
      </c>
      <c r="E143" s="29" t="s">
        <v>451</v>
      </c>
    </row>
    <row r="144" spans="1:5" ht="12.75">
      <c r="A144" s="30" t="s">
        <v>45</v>
      </c>
      <c r="E144" s="31" t="s">
        <v>452</v>
      </c>
    </row>
    <row r="145" spans="1:5" ht="38.25">
      <c r="A145" t="s">
        <v>46</v>
      </c>
      <c r="E145" s="29" t="s">
        <v>453</v>
      </c>
    </row>
    <row r="146" spans="1:16" ht="12.75">
      <c r="A146" s="18" t="s">
        <v>38</v>
      </c>
      <c s="23" t="s">
        <v>286</v>
      </c>
      <c s="23" t="s">
        <v>454</v>
      </c>
      <c s="18" t="s">
        <v>40</v>
      </c>
      <c s="24" t="s">
        <v>455</v>
      </c>
      <c s="25" t="s">
        <v>152</v>
      </c>
      <c s="26">
        <v>135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456</v>
      </c>
    </row>
    <row r="148" spans="1:5" ht="12.75">
      <c r="A148" s="30" t="s">
        <v>45</v>
      </c>
      <c r="E148" s="31" t="s">
        <v>452</v>
      </c>
    </row>
    <row r="149" spans="1:5" ht="25.5">
      <c r="A149" t="s">
        <v>46</v>
      </c>
      <c r="E149" s="29" t="s">
        <v>457</v>
      </c>
    </row>
    <row r="150" spans="1:18" ht="12.75" customHeight="1">
      <c r="A150" s="5" t="s">
        <v>36</v>
      </c>
      <c s="5"/>
      <c s="35" t="s">
        <v>16</v>
      </c>
      <c s="5"/>
      <c s="21" t="s">
        <v>139</v>
      </c>
      <c s="5"/>
      <c s="5"/>
      <c s="5"/>
      <c s="36">
        <f>0+Q150</f>
      </c>
      <c r="O150">
        <f>0+R150</f>
      </c>
      <c r="Q150">
        <f>0+I151+I155+I159+I163+I167+I171+I175+I179+I183+I187+I191+I195+I199</f>
      </c>
      <c>
        <f>0+O151+O155+O159+O163+O167+O171+O175+O179+O183+O187+O191+O195+O199</f>
      </c>
    </row>
    <row r="151" spans="1:16" ht="12.75">
      <c r="A151" s="18" t="s">
        <v>38</v>
      </c>
      <c s="23" t="s">
        <v>290</v>
      </c>
      <c s="23" t="s">
        <v>458</v>
      </c>
      <c s="18" t="s">
        <v>40</v>
      </c>
      <c s="24" t="s">
        <v>459</v>
      </c>
      <c s="25" t="s">
        <v>158</v>
      </c>
      <c s="26">
        <v>17.2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460</v>
      </c>
    </row>
    <row r="153" spans="1:5" ht="12.75">
      <c r="A153" s="30" t="s">
        <v>45</v>
      </c>
      <c r="E153" s="31" t="s">
        <v>461</v>
      </c>
    </row>
    <row r="154" spans="1:5" ht="165.75">
      <c r="A154" t="s">
        <v>46</v>
      </c>
      <c r="E154" s="29" t="s">
        <v>462</v>
      </c>
    </row>
    <row r="155" spans="1:16" ht="12.75">
      <c r="A155" s="18" t="s">
        <v>38</v>
      </c>
      <c s="23" t="s">
        <v>293</v>
      </c>
      <c s="23" t="s">
        <v>463</v>
      </c>
      <c s="18" t="s">
        <v>40</v>
      </c>
      <c s="24" t="s">
        <v>464</v>
      </c>
      <c s="25" t="s">
        <v>116</v>
      </c>
      <c s="26">
        <v>0.047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465</v>
      </c>
    </row>
    <row r="157" spans="1:5" ht="12.75">
      <c r="A157" s="30" t="s">
        <v>45</v>
      </c>
      <c r="E157" s="31" t="s">
        <v>466</v>
      </c>
    </row>
    <row r="158" spans="1:5" ht="51">
      <c r="A158" t="s">
        <v>46</v>
      </c>
      <c r="E158" s="29" t="s">
        <v>467</v>
      </c>
    </row>
    <row r="159" spans="1:16" ht="12.75">
      <c r="A159" s="18" t="s">
        <v>38</v>
      </c>
      <c s="23" t="s">
        <v>298</v>
      </c>
      <c s="23" t="s">
        <v>140</v>
      </c>
      <c s="18" t="s">
        <v>40</v>
      </c>
      <c s="24" t="s">
        <v>141</v>
      </c>
      <c s="25" t="s">
        <v>116</v>
      </c>
      <c s="26">
        <v>0.848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468</v>
      </c>
    </row>
    <row r="161" spans="1:5" ht="12.75">
      <c r="A161" s="30" t="s">
        <v>45</v>
      </c>
      <c r="E161" s="31" t="s">
        <v>469</v>
      </c>
    </row>
    <row r="162" spans="1:5" ht="409.5">
      <c r="A162" t="s">
        <v>46</v>
      </c>
      <c r="E162" s="29" t="s">
        <v>144</v>
      </c>
    </row>
    <row r="163" spans="1:16" ht="12.75">
      <c r="A163" s="18" t="s">
        <v>38</v>
      </c>
      <c s="23" t="s">
        <v>302</v>
      </c>
      <c s="23" t="s">
        <v>145</v>
      </c>
      <c s="18" t="s">
        <v>40</v>
      </c>
      <c s="24" t="s">
        <v>146</v>
      </c>
      <c s="25" t="s">
        <v>105</v>
      </c>
      <c s="26">
        <v>0.641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25.5">
      <c r="A164" s="28" t="s">
        <v>43</v>
      </c>
      <c r="E164" s="29" t="s">
        <v>470</v>
      </c>
    </row>
    <row r="165" spans="1:5" ht="12.75">
      <c r="A165" s="30" t="s">
        <v>45</v>
      </c>
      <c r="E165" s="31" t="s">
        <v>471</v>
      </c>
    </row>
    <row r="166" spans="1:5" ht="38.25">
      <c r="A166" t="s">
        <v>46</v>
      </c>
      <c r="E166" s="29" t="s">
        <v>149</v>
      </c>
    </row>
    <row r="167" spans="1:16" ht="12.75">
      <c r="A167" s="18" t="s">
        <v>38</v>
      </c>
      <c s="23" t="s">
        <v>305</v>
      </c>
      <c s="23" t="s">
        <v>472</v>
      </c>
      <c s="18" t="s">
        <v>40</v>
      </c>
      <c s="24" t="s">
        <v>473</v>
      </c>
      <c s="25" t="s">
        <v>116</v>
      </c>
      <c s="26">
        <v>0.6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474</v>
      </c>
    </row>
    <row r="169" spans="1:5" ht="12.75">
      <c r="A169" s="30" t="s">
        <v>45</v>
      </c>
      <c r="E169" s="31" t="s">
        <v>475</v>
      </c>
    </row>
    <row r="170" spans="1:5" ht="25.5">
      <c r="A170" t="s">
        <v>46</v>
      </c>
      <c r="E170" s="29" t="s">
        <v>155</v>
      </c>
    </row>
    <row r="171" spans="1:16" ht="12.75">
      <c r="A171" s="18" t="s">
        <v>38</v>
      </c>
      <c s="23" t="s">
        <v>309</v>
      </c>
      <c s="23" t="s">
        <v>476</v>
      </c>
      <c s="18" t="s">
        <v>40</v>
      </c>
      <c s="24" t="s">
        <v>477</v>
      </c>
      <c s="25" t="s">
        <v>158</v>
      </c>
      <c s="26">
        <v>108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25.5">
      <c r="A172" s="28" t="s">
        <v>43</v>
      </c>
      <c r="E172" s="29" t="s">
        <v>478</v>
      </c>
    </row>
    <row r="173" spans="1:5" ht="12.75">
      <c r="A173" s="30" t="s">
        <v>45</v>
      </c>
      <c r="E173" s="31" t="s">
        <v>479</v>
      </c>
    </row>
    <row r="174" spans="1:5" ht="51">
      <c r="A174" t="s">
        <v>46</v>
      </c>
      <c r="E174" s="29" t="s">
        <v>480</v>
      </c>
    </row>
    <row r="175" spans="1:16" ht="25.5">
      <c r="A175" s="18" t="s">
        <v>38</v>
      </c>
      <c s="23" t="s">
        <v>314</v>
      </c>
      <c s="23" t="s">
        <v>481</v>
      </c>
      <c s="18" t="s">
        <v>40</v>
      </c>
      <c s="24" t="s">
        <v>482</v>
      </c>
      <c s="25" t="s">
        <v>158</v>
      </c>
      <c s="26">
        <v>120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483</v>
      </c>
    </row>
    <row r="177" spans="1:5" ht="12.75">
      <c r="A177" s="30" t="s">
        <v>45</v>
      </c>
      <c r="E177" s="31" t="s">
        <v>484</v>
      </c>
    </row>
    <row r="178" spans="1:5" ht="63.75">
      <c r="A178" t="s">
        <v>46</v>
      </c>
      <c r="E178" s="29" t="s">
        <v>485</v>
      </c>
    </row>
    <row r="179" spans="1:16" ht="12.75">
      <c r="A179" s="18" t="s">
        <v>38</v>
      </c>
      <c s="23" t="s">
        <v>321</v>
      </c>
      <c s="23" t="s">
        <v>486</v>
      </c>
      <c s="18" t="s">
        <v>40</v>
      </c>
      <c s="24" t="s">
        <v>487</v>
      </c>
      <c s="25" t="s">
        <v>158</v>
      </c>
      <c s="26">
        <v>2.4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25.5">
      <c r="A180" s="28" t="s">
        <v>43</v>
      </c>
      <c r="E180" s="29" t="s">
        <v>488</v>
      </c>
    </row>
    <row r="181" spans="1:5" ht="12.75">
      <c r="A181" s="30" t="s">
        <v>45</v>
      </c>
      <c r="E181" s="31" t="s">
        <v>489</v>
      </c>
    </row>
    <row r="182" spans="1:5" ht="63.75">
      <c r="A182" t="s">
        <v>46</v>
      </c>
      <c r="E182" s="29" t="s">
        <v>490</v>
      </c>
    </row>
    <row r="183" spans="1:16" ht="12.75">
      <c r="A183" s="18" t="s">
        <v>38</v>
      </c>
      <c s="23" t="s">
        <v>491</v>
      </c>
      <c s="23" t="s">
        <v>492</v>
      </c>
      <c s="18" t="s">
        <v>40</v>
      </c>
      <c s="24" t="s">
        <v>493</v>
      </c>
      <c s="25" t="s">
        <v>158</v>
      </c>
      <c s="26">
        <v>18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494</v>
      </c>
    </row>
    <row r="185" spans="1:5" ht="12.75">
      <c r="A185" s="30" t="s">
        <v>45</v>
      </c>
      <c r="E185" s="31" t="s">
        <v>495</v>
      </c>
    </row>
    <row r="186" spans="1:5" ht="191.25">
      <c r="A186" t="s">
        <v>46</v>
      </c>
      <c r="E186" s="29" t="s">
        <v>161</v>
      </c>
    </row>
    <row r="187" spans="1:16" ht="12.75">
      <c r="A187" s="18" t="s">
        <v>38</v>
      </c>
      <c s="23" t="s">
        <v>496</v>
      </c>
      <c s="23" t="s">
        <v>497</v>
      </c>
      <c s="18" t="s">
        <v>40</v>
      </c>
      <c s="24" t="s">
        <v>498</v>
      </c>
      <c s="25" t="s">
        <v>116</v>
      </c>
      <c s="26">
        <v>21.394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499</v>
      </c>
    </row>
    <row r="189" spans="1:5" ht="38.25">
      <c r="A189" s="30" t="s">
        <v>45</v>
      </c>
      <c r="E189" s="31" t="s">
        <v>500</v>
      </c>
    </row>
    <row r="190" spans="1:5" ht="369.75">
      <c r="A190" t="s">
        <v>46</v>
      </c>
      <c r="E190" s="29" t="s">
        <v>501</v>
      </c>
    </row>
    <row r="191" spans="1:16" ht="12.75">
      <c r="A191" s="18" t="s">
        <v>38</v>
      </c>
      <c s="23" t="s">
        <v>502</v>
      </c>
      <c s="23" t="s">
        <v>503</v>
      </c>
      <c s="18" t="s">
        <v>40</v>
      </c>
      <c s="24" t="s">
        <v>504</v>
      </c>
      <c s="25" t="s">
        <v>105</v>
      </c>
      <c s="26">
        <v>3.423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505</v>
      </c>
    </row>
    <row r="193" spans="1:5" ht="12.75">
      <c r="A193" s="30" t="s">
        <v>45</v>
      </c>
      <c r="E193" s="31" t="s">
        <v>506</v>
      </c>
    </row>
    <row r="194" spans="1:5" ht="267.75">
      <c r="A194" t="s">
        <v>46</v>
      </c>
      <c r="E194" s="29" t="s">
        <v>507</v>
      </c>
    </row>
    <row r="195" spans="1:16" ht="12.75">
      <c r="A195" s="18" t="s">
        <v>38</v>
      </c>
      <c s="23" t="s">
        <v>508</v>
      </c>
      <c s="23" t="s">
        <v>509</v>
      </c>
      <c s="18" t="s">
        <v>40</v>
      </c>
      <c s="24" t="s">
        <v>510</v>
      </c>
      <c s="25" t="s">
        <v>152</v>
      </c>
      <c s="26">
        <v>125.8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511</v>
      </c>
    </row>
    <row r="197" spans="1:5" ht="38.25">
      <c r="A197" s="30" t="s">
        <v>45</v>
      </c>
      <c r="E197" s="31" t="s">
        <v>512</v>
      </c>
    </row>
    <row r="198" spans="1:5" ht="102">
      <c r="A198" t="s">
        <v>46</v>
      </c>
      <c r="E198" s="29" t="s">
        <v>513</v>
      </c>
    </row>
    <row r="199" spans="1:16" ht="12.75">
      <c r="A199" s="18" t="s">
        <v>38</v>
      </c>
      <c s="23" t="s">
        <v>514</v>
      </c>
      <c s="23" t="s">
        <v>515</v>
      </c>
      <c s="18" t="s">
        <v>40</v>
      </c>
      <c s="24" t="s">
        <v>516</v>
      </c>
      <c s="25" t="s">
        <v>152</v>
      </c>
      <c s="26">
        <v>62.9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517</v>
      </c>
    </row>
    <row r="201" spans="1:5" ht="38.25">
      <c r="A201" s="30" t="s">
        <v>45</v>
      </c>
      <c r="E201" s="31" t="s">
        <v>518</v>
      </c>
    </row>
    <row r="202" spans="1:5" ht="102">
      <c r="A202" t="s">
        <v>46</v>
      </c>
      <c r="E202" s="29" t="s">
        <v>519</v>
      </c>
    </row>
    <row r="203" spans="1:18" ht="12.75" customHeight="1">
      <c r="A203" s="5" t="s">
        <v>36</v>
      </c>
      <c s="5"/>
      <c s="35" t="s">
        <v>15</v>
      </c>
      <c s="5"/>
      <c s="21" t="s">
        <v>520</v>
      </c>
      <c s="5"/>
      <c s="5"/>
      <c s="5"/>
      <c s="36">
        <f>0+Q203</f>
      </c>
      <c r="O203">
        <f>0+R203</f>
      </c>
      <c r="Q203">
        <f>0+I204+I208+I212+I216+I220+I224+I228</f>
      </c>
      <c>
        <f>0+O204+O208+O212+O216+O220+O224+O228</f>
      </c>
    </row>
    <row r="204" spans="1:16" ht="12.75">
      <c r="A204" s="18" t="s">
        <v>38</v>
      </c>
      <c s="23" t="s">
        <v>521</v>
      </c>
      <c s="23" t="s">
        <v>522</v>
      </c>
      <c s="18" t="s">
        <v>40</v>
      </c>
      <c s="24" t="s">
        <v>523</v>
      </c>
      <c s="25" t="s">
        <v>524</v>
      </c>
      <c s="26">
        <v>126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525</v>
      </c>
    </row>
    <row r="206" spans="1:5" ht="38.25">
      <c r="A206" s="30" t="s">
        <v>45</v>
      </c>
      <c r="E206" s="31" t="s">
        <v>526</v>
      </c>
    </row>
    <row r="207" spans="1:5" ht="25.5">
      <c r="A207" t="s">
        <v>46</v>
      </c>
      <c r="E207" s="29" t="s">
        <v>527</v>
      </c>
    </row>
    <row r="208" spans="1:16" ht="12.75">
      <c r="A208" s="18" t="s">
        <v>38</v>
      </c>
      <c s="23" t="s">
        <v>528</v>
      </c>
      <c s="23" t="s">
        <v>529</v>
      </c>
      <c s="18" t="s">
        <v>40</v>
      </c>
      <c s="24" t="s">
        <v>530</v>
      </c>
      <c s="25" t="s">
        <v>116</v>
      </c>
      <c s="26">
        <v>9.426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531</v>
      </c>
    </row>
    <row r="210" spans="1:5" ht="38.25">
      <c r="A210" s="30" t="s">
        <v>45</v>
      </c>
      <c r="E210" s="31" t="s">
        <v>532</v>
      </c>
    </row>
    <row r="211" spans="1:5" ht="382.5">
      <c r="A211" t="s">
        <v>46</v>
      </c>
      <c r="E211" s="29" t="s">
        <v>533</v>
      </c>
    </row>
    <row r="212" spans="1:16" ht="12.75">
      <c r="A212" s="18" t="s">
        <v>38</v>
      </c>
      <c s="23" t="s">
        <v>534</v>
      </c>
      <c s="23" t="s">
        <v>535</v>
      </c>
      <c s="18" t="s">
        <v>40</v>
      </c>
      <c s="24" t="s">
        <v>536</v>
      </c>
      <c s="25" t="s">
        <v>105</v>
      </c>
      <c s="26">
        <v>1.32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537</v>
      </c>
    </row>
    <row r="214" spans="1:5" ht="12.75">
      <c r="A214" s="30" t="s">
        <v>45</v>
      </c>
      <c r="E214" s="31" t="s">
        <v>538</v>
      </c>
    </row>
    <row r="215" spans="1:5" ht="242.25">
      <c r="A215" t="s">
        <v>46</v>
      </c>
      <c r="E215" s="29" t="s">
        <v>539</v>
      </c>
    </row>
    <row r="216" spans="1:16" ht="12.75">
      <c r="A216" s="18" t="s">
        <v>38</v>
      </c>
      <c s="23" t="s">
        <v>540</v>
      </c>
      <c s="23" t="s">
        <v>541</v>
      </c>
      <c s="18" t="s">
        <v>40</v>
      </c>
      <c s="24" t="s">
        <v>542</v>
      </c>
      <c s="25" t="s">
        <v>116</v>
      </c>
      <c s="26">
        <v>6.8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543</v>
      </c>
    </row>
    <row r="218" spans="1:5" ht="38.25">
      <c r="A218" s="30" t="s">
        <v>45</v>
      </c>
      <c r="E218" s="31" t="s">
        <v>544</v>
      </c>
    </row>
    <row r="219" spans="1:5" ht="369.75">
      <c r="A219" t="s">
        <v>46</v>
      </c>
      <c r="E219" s="29" t="s">
        <v>545</v>
      </c>
    </row>
    <row r="220" spans="1:16" ht="12.75">
      <c r="A220" s="18" t="s">
        <v>38</v>
      </c>
      <c s="23" t="s">
        <v>546</v>
      </c>
      <c s="23" t="s">
        <v>547</v>
      </c>
      <c s="18" t="s">
        <v>40</v>
      </c>
      <c s="24" t="s">
        <v>548</v>
      </c>
      <c s="25" t="s">
        <v>105</v>
      </c>
      <c s="26">
        <v>0.952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549</v>
      </c>
    </row>
    <row r="222" spans="1:5" ht="12.75">
      <c r="A222" s="30" t="s">
        <v>45</v>
      </c>
      <c r="E222" s="31" t="s">
        <v>550</v>
      </c>
    </row>
    <row r="223" spans="1:5" ht="267.75">
      <c r="A223" t="s">
        <v>46</v>
      </c>
      <c r="E223" s="29" t="s">
        <v>507</v>
      </c>
    </row>
    <row r="224" spans="1:16" ht="12.75">
      <c r="A224" s="18" t="s">
        <v>38</v>
      </c>
      <c s="23" t="s">
        <v>551</v>
      </c>
      <c s="23" t="s">
        <v>552</v>
      </c>
      <c s="18" t="s">
        <v>40</v>
      </c>
      <c s="24" t="s">
        <v>553</v>
      </c>
      <c s="25" t="s">
        <v>116</v>
      </c>
      <c s="26">
        <v>26.157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25.5">
      <c r="A225" s="28" t="s">
        <v>43</v>
      </c>
      <c r="E225" s="29" t="s">
        <v>554</v>
      </c>
    </row>
    <row r="226" spans="1:5" ht="63.75">
      <c r="A226" s="30" t="s">
        <v>45</v>
      </c>
      <c r="E226" s="31" t="s">
        <v>555</v>
      </c>
    </row>
    <row r="227" spans="1:5" ht="369.75">
      <c r="A227" t="s">
        <v>46</v>
      </c>
      <c r="E227" s="29" t="s">
        <v>545</v>
      </c>
    </row>
    <row r="228" spans="1:16" ht="12.75">
      <c r="A228" s="18" t="s">
        <v>38</v>
      </c>
      <c s="23" t="s">
        <v>556</v>
      </c>
      <c s="23" t="s">
        <v>557</v>
      </c>
      <c s="18" t="s">
        <v>40</v>
      </c>
      <c s="24" t="s">
        <v>558</v>
      </c>
      <c s="25" t="s">
        <v>105</v>
      </c>
      <c s="26">
        <v>4.185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505</v>
      </c>
    </row>
    <row r="230" spans="1:5" ht="12.75">
      <c r="A230" s="30" t="s">
        <v>45</v>
      </c>
      <c r="E230" s="31" t="s">
        <v>559</v>
      </c>
    </row>
    <row r="231" spans="1:5" ht="267.75">
      <c r="A231" t="s">
        <v>46</v>
      </c>
      <c r="E231" s="29" t="s">
        <v>507</v>
      </c>
    </row>
    <row r="232" spans="1:18" ht="12.75" customHeight="1">
      <c r="A232" s="5" t="s">
        <v>36</v>
      </c>
      <c s="5"/>
      <c s="35" t="s">
        <v>26</v>
      </c>
      <c s="5"/>
      <c s="21" t="s">
        <v>173</v>
      </c>
      <c s="5"/>
      <c s="5"/>
      <c s="5"/>
      <c s="36">
        <f>0+Q232</f>
      </c>
      <c r="O232">
        <f>0+R232</f>
      </c>
      <c r="Q232">
        <f>0+I233+I237+I241+I245</f>
      </c>
      <c>
        <f>0+O233+O237+O241+O245</f>
      </c>
    </row>
    <row r="233" spans="1:16" ht="12.75">
      <c r="A233" s="18" t="s">
        <v>38</v>
      </c>
      <c s="23" t="s">
        <v>560</v>
      </c>
      <c s="23" t="s">
        <v>561</v>
      </c>
      <c s="18" t="s">
        <v>40</v>
      </c>
      <c s="24" t="s">
        <v>562</v>
      </c>
      <c s="25" t="s">
        <v>116</v>
      </c>
      <c s="26">
        <v>10.932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563</v>
      </c>
    </row>
    <row r="235" spans="1:5" ht="51">
      <c r="A235" s="30" t="s">
        <v>45</v>
      </c>
      <c r="E235" s="31" t="s">
        <v>564</v>
      </c>
    </row>
    <row r="236" spans="1:5" ht="369.75">
      <c r="A236" t="s">
        <v>46</v>
      </c>
      <c r="E236" s="29" t="s">
        <v>545</v>
      </c>
    </row>
    <row r="237" spans="1:16" ht="12.75">
      <c r="A237" s="18" t="s">
        <v>38</v>
      </c>
      <c s="23" t="s">
        <v>565</v>
      </c>
      <c s="23" t="s">
        <v>566</v>
      </c>
      <c s="18" t="s">
        <v>40</v>
      </c>
      <c s="24" t="s">
        <v>567</v>
      </c>
      <c s="25" t="s">
        <v>116</v>
      </c>
      <c s="26">
        <v>24.65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12.75">
      <c r="A238" s="28" t="s">
        <v>43</v>
      </c>
      <c r="E238" s="29" t="s">
        <v>568</v>
      </c>
    </row>
    <row r="239" spans="1:5" ht="38.25">
      <c r="A239" s="30" t="s">
        <v>45</v>
      </c>
      <c r="E239" s="31" t="s">
        <v>569</v>
      </c>
    </row>
    <row r="240" spans="1:5" ht="38.25">
      <c r="A240" t="s">
        <v>46</v>
      </c>
      <c r="E240" s="29" t="s">
        <v>570</v>
      </c>
    </row>
    <row r="241" spans="1:16" ht="12.75">
      <c r="A241" s="18" t="s">
        <v>38</v>
      </c>
      <c s="23" t="s">
        <v>571</v>
      </c>
      <c s="23" t="s">
        <v>572</v>
      </c>
      <c s="18" t="s">
        <v>40</v>
      </c>
      <c s="24" t="s">
        <v>573</v>
      </c>
      <c s="25" t="s">
        <v>116</v>
      </c>
      <c s="26">
        <v>10.19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25.5">
      <c r="A242" s="28" t="s">
        <v>43</v>
      </c>
      <c r="E242" s="29" t="s">
        <v>574</v>
      </c>
    </row>
    <row r="243" spans="1:5" ht="12.75">
      <c r="A243" s="30" t="s">
        <v>45</v>
      </c>
      <c r="E243" s="31" t="s">
        <v>575</v>
      </c>
    </row>
    <row r="244" spans="1:5" ht="102">
      <c r="A244" t="s">
        <v>46</v>
      </c>
      <c r="E244" s="29" t="s">
        <v>576</v>
      </c>
    </row>
    <row r="245" spans="1:16" ht="12.75">
      <c r="A245" s="18" t="s">
        <v>38</v>
      </c>
      <c s="23" t="s">
        <v>577</v>
      </c>
      <c s="23" t="s">
        <v>578</v>
      </c>
      <c s="18" t="s">
        <v>40</v>
      </c>
      <c s="24" t="s">
        <v>579</v>
      </c>
      <c s="25" t="s">
        <v>116</v>
      </c>
      <c s="26">
        <v>9.18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580</v>
      </c>
    </row>
    <row r="247" spans="1:5" ht="12.75">
      <c r="A247" s="30" t="s">
        <v>45</v>
      </c>
      <c r="E247" s="31" t="s">
        <v>581</v>
      </c>
    </row>
    <row r="248" spans="1:5" ht="357">
      <c r="A248" t="s">
        <v>46</v>
      </c>
      <c r="E248" s="29" t="s">
        <v>582</v>
      </c>
    </row>
    <row r="249" spans="1:18" ht="12.75" customHeight="1">
      <c r="A249" s="5" t="s">
        <v>36</v>
      </c>
      <c s="5"/>
      <c s="35" t="s">
        <v>28</v>
      </c>
      <c s="5"/>
      <c s="21" t="s">
        <v>180</v>
      </c>
      <c s="5"/>
      <c s="5"/>
      <c s="5"/>
      <c s="36">
        <f>0+Q249</f>
      </c>
      <c r="O249">
        <f>0+R249</f>
      </c>
      <c r="Q249">
        <f>0+I250+I254+I258+I262+I266+I270+I274+I278+I282+I286+I290+I294+I298</f>
      </c>
      <c>
        <f>0+O250+O254+O258+O262+O266+O270+O274+O278+O282+O286+O290+O294+O298</f>
      </c>
    </row>
    <row r="250" spans="1:16" ht="12.75">
      <c r="A250" s="18" t="s">
        <v>38</v>
      </c>
      <c s="23" t="s">
        <v>583</v>
      </c>
      <c s="23" t="s">
        <v>584</v>
      </c>
      <c s="18" t="s">
        <v>40</v>
      </c>
      <c s="24" t="s">
        <v>585</v>
      </c>
      <c s="25" t="s">
        <v>152</v>
      </c>
      <c s="26">
        <v>119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12.75">
      <c r="A251" s="28" t="s">
        <v>43</v>
      </c>
      <c r="E251" s="29" t="s">
        <v>586</v>
      </c>
    </row>
    <row r="252" spans="1:5" ht="12.75">
      <c r="A252" s="30" t="s">
        <v>45</v>
      </c>
      <c r="E252" s="31" t="s">
        <v>587</v>
      </c>
    </row>
    <row r="253" spans="1:5" ht="51">
      <c r="A253" t="s">
        <v>46</v>
      </c>
      <c r="E253" s="29" t="s">
        <v>186</v>
      </c>
    </row>
    <row r="254" spans="1:16" ht="12.75">
      <c r="A254" s="18" t="s">
        <v>38</v>
      </c>
      <c s="23" t="s">
        <v>588</v>
      </c>
      <c s="23" t="s">
        <v>589</v>
      </c>
      <c s="18" t="s">
        <v>40</v>
      </c>
      <c s="24" t="s">
        <v>590</v>
      </c>
      <c s="25" t="s">
        <v>152</v>
      </c>
      <c s="26">
        <v>77.54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12.75">
      <c r="A255" s="28" t="s">
        <v>43</v>
      </c>
      <c r="E255" s="29" t="s">
        <v>586</v>
      </c>
    </row>
    <row r="256" spans="1:5" ht="12.75">
      <c r="A256" s="30" t="s">
        <v>45</v>
      </c>
      <c r="E256" s="31" t="s">
        <v>591</v>
      </c>
    </row>
    <row r="257" spans="1:5" ht="51">
      <c r="A257" t="s">
        <v>46</v>
      </c>
      <c r="E257" s="29" t="s">
        <v>186</v>
      </c>
    </row>
    <row r="258" spans="1:16" ht="12.75">
      <c r="A258" s="18" t="s">
        <v>38</v>
      </c>
      <c s="23" t="s">
        <v>592</v>
      </c>
      <c s="23" t="s">
        <v>194</v>
      </c>
      <c s="18" t="s">
        <v>40</v>
      </c>
      <c s="24" t="s">
        <v>195</v>
      </c>
      <c s="25" t="s">
        <v>152</v>
      </c>
      <c s="26">
        <v>77.54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12.75">
      <c r="A259" s="28" t="s">
        <v>43</v>
      </c>
      <c r="E259" s="29" t="s">
        <v>593</v>
      </c>
    </row>
    <row r="260" spans="1:5" ht="12.75">
      <c r="A260" s="30" t="s">
        <v>45</v>
      </c>
      <c r="E260" s="31" t="s">
        <v>594</v>
      </c>
    </row>
    <row r="261" spans="1:5" ht="51">
      <c r="A261" t="s">
        <v>46</v>
      </c>
      <c r="E261" s="29" t="s">
        <v>197</v>
      </c>
    </row>
    <row r="262" spans="1:16" ht="12.75">
      <c r="A262" s="18" t="s">
        <v>38</v>
      </c>
      <c s="23" t="s">
        <v>595</v>
      </c>
      <c s="23" t="s">
        <v>596</v>
      </c>
      <c s="18" t="s">
        <v>40</v>
      </c>
      <c s="24" t="s">
        <v>597</v>
      </c>
      <c s="25" t="s">
        <v>152</v>
      </c>
      <c s="26">
        <v>301.128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12.75">
      <c r="A263" s="28" t="s">
        <v>43</v>
      </c>
      <c r="E263" s="29" t="s">
        <v>598</v>
      </c>
    </row>
    <row r="264" spans="1:5" ht="51">
      <c r="A264" s="30" t="s">
        <v>45</v>
      </c>
      <c r="E264" s="31" t="s">
        <v>599</v>
      </c>
    </row>
    <row r="265" spans="1:5" ht="51">
      <c r="A265" t="s">
        <v>46</v>
      </c>
      <c r="E265" s="29" t="s">
        <v>600</v>
      </c>
    </row>
    <row r="266" spans="1:16" ht="12.75">
      <c r="A266" s="18" t="s">
        <v>38</v>
      </c>
      <c s="23" t="s">
        <v>601</v>
      </c>
      <c s="23" t="s">
        <v>602</v>
      </c>
      <c s="18" t="s">
        <v>40</v>
      </c>
      <c s="24" t="s">
        <v>603</v>
      </c>
      <c s="25" t="s">
        <v>152</v>
      </c>
      <c s="26">
        <v>176.23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604</v>
      </c>
    </row>
    <row r="268" spans="1:5" ht="12.75">
      <c r="A268" s="30" t="s">
        <v>45</v>
      </c>
      <c r="E268" s="31" t="s">
        <v>605</v>
      </c>
    </row>
    <row r="269" spans="1:5" ht="140.25">
      <c r="A269" t="s">
        <v>46</v>
      </c>
      <c r="E269" s="29" t="s">
        <v>606</v>
      </c>
    </row>
    <row r="270" spans="1:16" ht="12.75">
      <c r="A270" s="18" t="s">
        <v>38</v>
      </c>
      <c s="23" t="s">
        <v>607</v>
      </c>
      <c s="23" t="s">
        <v>608</v>
      </c>
      <c s="18" t="s">
        <v>40</v>
      </c>
      <c s="24" t="s">
        <v>609</v>
      </c>
      <c s="25" t="s">
        <v>152</v>
      </c>
      <c s="26">
        <v>169.33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610</v>
      </c>
    </row>
    <row r="272" spans="1:5" ht="51">
      <c r="A272" s="30" t="s">
        <v>45</v>
      </c>
      <c r="E272" s="31" t="s">
        <v>611</v>
      </c>
    </row>
    <row r="273" spans="1:5" ht="140.25">
      <c r="A273" t="s">
        <v>46</v>
      </c>
      <c r="E273" s="29" t="s">
        <v>207</v>
      </c>
    </row>
    <row r="274" spans="1:16" ht="12.75">
      <c r="A274" s="18" t="s">
        <v>38</v>
      </c>
      <c s="23" t="s">
        <v>612</v>
      </c>
      <c s="23" t="s">
        <v>613</v>
      </c>
      <c s="18" t="s">
        <v>40</v>
      </c>
      <c s="24" t="s">
        <v>614</v>
      </c>
      <c s="25" t="s">
        <v>152</v>
      </c>
      <c s="26">
        <v>102.05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12.75">
      <c r="A275" s="28" t="s">
        <v>43</v>
      </c>
      <c r="E275" s="29" t="s">
        <v>615</v>
      </c>
    </row>
    <row r="276" spans="1:5" ht="38.25">
      <c r="A276" s="30" t="s">
        <v>45</v>
      </c>
      <c r="E276" s="31" t="s">
        <v>616</v>
      </c>
    </row>
    <row r="277" spans="1:5" ht="140.25">
      <c r="A277" t="s">
        <v>46</v>
      </c>
      <c r="E277" s="29" t="s">
        <v>207</v>
      </c>
    </row>
    <row r="278" spans="1:16" ht="12.75">
      <c r="A278" s="18" t="s">
        <v>38</v>
      </c>
      <c s="23" t="s">
        <v>617</v>
      </c>
      <c s="23" t="s">
        <v>618</v>
      </c>
      <c s="18" t="s">
        <v>40</v>
      </c>
      <c s="24" t="s">
        <v>619</v>
      </c>
      <c s="25" t="s">
        <v>152</v>
      </c>
      <c s="26">
        <v>29.748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12.75">
      <c r="A279" s="28" t="s">
        <v>43</v>
      </c>
      <c r="E279" s="29" t="s">
        <v>620</v>
      </c>
    </row>
    <row r="280" spans="1:5" ht="12.75">
      <c r="A280" s="30" t="s">
        <v>45</v>
      </c>
      <c r="E280" s="31" t="s">
        <v>621</v>
      </c>
    </row>
    <row r="281" spans="1:5" ht="140.25">
      <c r="A281" t="s">
        <v>46</v>
      </c>
      <c r="E281" s="29" t="s">
        <v>606</v>
      </c>
    </row>
    <row r="282" spans="1:16" ht="12.75">
      <c r="A282" s="18" t="s">
        <v>38</v>
      </c>
      <c s="23" t="s">
        <v>622</v>
      </c>
      <c s="23" t="s">
        <v>623</v>
      </c>
      <c s="18" t="s">
        <v>40</v>
      </c>
      <c s="24" t="s">
        <v>624</v>
      </c>
      <c s="25" t="s">
        <v>152</v>
      </c>
      <c s="26">
        <v>29.748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625</v>
      </c>
    </row>
    <row r="284" spans="1:5" ht="12.75">
      <c r="A284" s="30" t="s">
        <v>45</v>
      </c>
      <c r="E284" s="31" t="s">
        <v>626</v>
      </c>
    </row>
    <row r="285" spans="1:5" ht="25.5">
      <c r="A285" t="s">
        <v>46</v>
      </c>
      <c r="E285" s="29" t="s">
        <v>627</v>
      </c>
    </row>
    <row r="286" spans="1:16" ht="12.75">
      <c r="A286" s="18" t="s">
        <v>38</v>
      </c>
      <c s="23" t="s">
        <v>628</v>
      </c>
      <c s="23" t="s">
        <v>629</v>
      </c>
      <c s="18" t="s">
        <v>40</v>
      </c>
      <c s="24" t="s">
        <v>630</v>
      </c>
      <c s="25" t="s">
        <v>152</v>
      </c>
      <c s="26">
        <v>25.6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12.75">
      <c r="A287" s="28" t="s">
        <v>43</v>
      </c>
      <c r="E287" s="29" t="s">
        <v>631</v>
      </c>
    </row>
    <row r="288" spans="1:5" ht="12.75">
      <c r="A288" s="30" t="s">
        <v>45</v>
      </c>
      <c r="E288" s="31" t="s">
        <v>632</v>
      </c>
    </row>
    <row r="289" spans="1:5" ht="153">
      <c r="A289" t="s">
        <v>46</v>
      </c>
      <c r="E289" s="29" t="s">
        <v>633</v>
      </c>
    </row>
    <row r="290" spans="1:16" ht="25.5">
      <c r="A290" s="18" t="s">
        <v>38</v>
      </c>
      <c s="23" t="s">
        <v>634</v>
      </c>
      <c s="23" t="s">
        <v>635</v>
      </c>
      <c s="18" t="s">
        <v>40</v>
      </c>
      <c s="24" t="s">
        <v>636</v>
      </c>
      <c s="25" t="s">
        <v>152</v>
      </c>
      <c s="26">
        <v>3.55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637</v>
      </c>
    </row>
    <row r="292" spans="1:5" ht="12.75">
      <c r="A292" s="30" t="s">
        <v>45</v>
      </c>
      <c r="E292" s="31" t="s">
        <v>638</v>
      </c>
    </row>
    <row r="293" spans="1:5" ht="153">
      <c r="A293" t="s">
        <v>46</v>
      </c>
      <c r="E293" s="29" t="s">
        <v>639</v>
      </c>
    </row>
    <row r="294" spans="1:16" ht="12.75">
      <c r="A294" s="18" t="s">
        <v>38</v>
      </c>
      <c s="23" t="s">
        <v>640</v>
      </c>
      <c s="23" t="s">
        <v>641</v>
      </c>
      <c s="18" t="s">
        <v>40</v>
      </c>
      <c s="24" t="s">
        <v>642</v>
      </c>
      <c s="25" t="s">
        <v>158</v>
      </c>
      <c s="26">
        <v>18.18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643</v>
      </c>
    </row>
    <row r="296" spans="1:5" ht="38.25">
      <c r="A296" s="30" t="s">
        <v>45</v>
      </c>
      <c r="E296" s="31" t="s">
        <v>644</v>
      </c>
    </row>
    <row r="297" spans="1:5" ht="38.25">
      <c r="A297" t="s">
        <v>46</v>
      </c>
      <c r="E297" s="29" t="s">
        <v>645</v>
      </c>
    </row>
    <row r="298" spans="1:16" ht="12.75">
      <c r="A298" s="18" t="s">
        <v>38</v>
      </c>
      <c s="23" t="s">
        <v>646</v>
      </c>
      <c s="23" t="s">
        <v>647</v>
      </c>
      <c s="18" t="s">
        <v>40</v>
      </c>
      <c s="24" t="s">
        <v>648</v>
      </c>
      <c s="25" t="s">
        <v>158</v>
      </c>
      <c s="26">
        <v>18.18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12.75">
      <c r="A299" s="28" t="s">
        <v>43</v>
      </c>
      <c r="E299" s="29" t="s">
        <v>643</v>
      </c>
    </row>
    <row r="300" spans="1:5" ht="38.25">
      <c r="A300" s="30" t="s">
        <v>45</v>
      </c>
      <c r="E300" s="31" t="s">
        <v>644</v>
      </c>
    </row>
    <row r="301" spans="1:5" ht="38.25">
      <c r="A301" t="s">
        <v>46</v>
      </c>
      <c r="E301" s="29" t="s">
        <v>645</v>
      </c>
    </row>
    <row r="302" spans="1:18" ht="12.75" customHeight="1">
      <c r="A302" s="5" t="s">
        <v>36</v>
      </c>
      <c s="5"/>
      <c s="35" t="s">
        <v>30</v>
      </c>
      <c s="5"/>
      <c s="21" t="s">
        <v>649</v>
      </c>
      <c s="5"/>
      <c s="5"/>
      <c s="5"/>
      <c s="36">
        <f>0+Q302</f>
      </c>
      <c r="O302">
        <f>0+R302</f>
      </c>
      <c r="Q302">
        <f>0+I303</f>
      </c>
      <c>
        <f>0+O303</f>
      </c>
    </row>
    <row r="303" spans="1:16" ht="12.75">
      <c r="A303" s="18" t="s">
        <v>38</v>
      </c>
      <c s="23" t="s">
        <v>650</v>
      </c>
      <c s="23" t="s">
        <v>651</v>
      </c>
      <c s="18" t="s">
        <v>40</v>
      </c>
      <c s="24" t="s">
        <v>652</v>
      </c>
      <c s="25" t="s">
        <v>152</v>
      </c>
      <c s="26">
        <v>23.4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12.75">
      <c r="A304" s="28" t="s">
        <v>43</v>
      </c>
      <c r="E304" s="29" t="s">
        <v>653</v>
      </c>
    </row>
    <row r="305" spans="1:5" ht="38.25">
      <c r="A305" s="30" t="s">
        <v>45</v>
      </c>
      <c r="E305" s="31" t="s">
        <v>654</v>
      </c>
    </row>
    <row r="306" spans="1:5" ht="25.5">
      <c r="A306" t="s">
        <v>46</v>
      </c>
      <c r="E306" s="29" t="s">
        <v>655</v>
      </c>
    </row>
    <row r="307" spans="1:18" ht="12.75" customHeight="1">
      <c r="A307" s="5" t="s">
        <v>36</v>
      </c>
      <c s="5"/>
      <c s="35" t="s">
        <v>76</v>
      </c>
      <c s="5"/>
      <c s="21" t="s">
        <v>208</v>
      </c>
      <c s="5"/>
      <c s="5"/>
      <c s="5"/>
      <c s="36">
        <f>0+Q307</f>
      </c>
      <c r="O307">
        <f>0+R307</f>
      </c>
      <c r="Q307">
        <f>0+I308+I312+I316+I320+I324+I328+I332</f>
      </c>
      <c>
        <f>0+O308+O312+O316+O320+O324+O328+O332</f>
      </c>
    </row>
    <row r="308" spans="1:16" ht="12.75">
      <c r="A308" s="18" t="s">
        <v>38</v>
      </c>
      <c s="23" t="s">
        <v>656</v>
      </c>
      <c s="23" t="s">
        <v>657</v>
      </c>
      <c s="18" t="s">
        <v>40</v>
      </c>
      <c s="24" t="s">
        <v>658</v>
      </c>
      <c s="25" t="s">
        <v>158</v>
      </c>
      <c s="26">
        <v>11</v>
      </c>
      <c s="27">
        <v>0</v>
      </c>
      <c s="27">
        <f>ROUND(ROUND(H308,2)*ROUND(G308,3),2)</f>
      </c>
      <c r="O308">
        <f>(I308*21)/100</f>
      </c>
      <c t="s">
        <v>16</v>
      </c>
    </row>
    <row r="309" spans="1:5" ht="12.75">
      <c r="A309" s="28" t="s">
        <v>43</v>
      </c>
      <c r="E309" s="29" t="s">
        <v>659</v>
      </c>
    </row>
    <row r="310" spans="1:5" ht="12.75">
      <c r="A310" s="30" t="s">
        <v>45</v>
      </c>
      <c r="E310" s="31" t="s">
        <v>40</v>
      </c>
    </row>
    <row r="311" spans="1:5" ht="127.5">
      <c r="A311" t="s">
        <v>46</v>
      </c>
      <c r="E311" s="29" t="s">
        <v>660</v>
      </c>
    </row>
    <row r="312" spans="1:16" ht="25.5">
      <c r="A312" s="18" t="s">
        <v>38</v>
      </c>
      <c s="23" t="s">
        <v>661</v>
      </c>
      <c s="23" t="s">
        <v>662</v>
      </c>
      <c s="18" t="s">
        <v>40</v>
      </c>
      <c s="24" t="s">
        <v>663</v>
      </c>
      <c s="25" t="s">
        <v>152</v>
      </c>
      <c s="26">
        <v>55.199</v>
      </c>
      <c s="27">
        <v>0</v>
      </c>
      <c s="27">
        <f>ROUND(ROUND(H312,2)*ROUND(G312,3),2)</f>
      </c>
      <c r="O312">
        <f>(I312*21)/100</f>
      </c>
      <c t="s">
        <v>16</v>
      </c>
    </row>
    <row r="313" spans="1:5" ht="12.75">
      <c r="A313" s="28" t="s">
        <v>43</v>
      </c>
      <c r="E313" s="29" t="s">
        <v>664</v>
      </c>
    </row>
    <row r="314" spans="1:5" ht="51">
      <c r="A314" s="30" t="s">
        <v>45</v>
      </c>
      <c r="E314" s="31" t="s">
        <v>665</v>
      </c>
    </row>
    <row r="315" spans="1:5" ht="191.25">
      <c r="A315" t="s">
        <v>46</v>
      </c>
      <c r="E315" s="29" t="s">
        <v>666</v>
      </c>
    </row>
    <row r="316" spans="1:16" ht="25.5">
      <c r="A316" s="18" t="s">
        <v>38</v>
      </c>
      <c s="23" t="s">
        <v>667</v>
      </c>
      <c s="23" t="s">
        <v>668</v>
      </c>
      <c s="18" t="s">
        <v>40</v>
      </c>
      <c s="24" t="s">
        <v>669</v>
      </c>
      <c s="25" t="s">
        <v>152</v>
      </c>
      <c s="26">
        <v>42.18</v>
      </c>
      <c s="27">
        <v>0</v>
      </c>
      <c s="27">
        <f>ROUND(ROUND(H316,2)*ROUND(G316,3),2)</f>
      </c>
      <c r="O316">
        <f>(I316*21)/100</f>
      </c>
      <c t="s">
        <v>16</v>
      </c>
    </row>
    <row r="317" spans="1:5" ht="12.75">
      <c r="A317" s="28" t="s">
        <v>43</v>
      </c>
      <c r="E317" s="29" t="s">
        <v>670</v>
      </c>
    </row>
    <row r="318" spans="1:5" ht="12.75">
      <c r="A318" s="30" t="s">
        <v>45</v>
      </c>
      <c r="E318" s="31" t="s">
        <v>671</v>
      </c>
    </row>
    <row r="319" spans="1:5" ht="204">
      <c r="A319" t="s">
        <v>46</v>
      </c>
      <c r="E319" s="29" t="s">
        <v>672</v>
      </c>
    </row>
    <row r="320" spans="1:16" ht="12.75">
      <c r="A320" s="18" t="s">
        <v>38</v>
      </c>
      <c s="23" t="s">
        <v>673</v>
      </c>
      <c s="23" t="s">
        <v>674</v>
      </c>
      <c s="18" t="s">
        <v>40</v>
      </c>
      <c s="24" t="s">
        <v>675</v>
      </c>
      <c s="25" t="s">
        <v>152</v>
      </c>
      <c s="26">
        <v>13.521</v>
      </c>
      <c s="27">
        <v>0</v>
      </c>
      <c s="27">
        <f>ROUND(ROUND(H320,2)*ROUND(G320,3),2)</f>
      </c>
      <c r="O320">
        <f>(I320*21)/100</f>
      </c>
      <c t="s">
        <v>16</v>
      </c>
    </row>
    <row r="321" spans="1:5" ht="12.75">
      <c r="A321" s="28" t="s">
        <v>43</v>
      </c>
      <c r="E321" s="29" t="s">
        <v>676</v>
      </c>
    </row>
    <row r="322" spans="1:5" ht="51">
      <c r="A322" s="30" t="s">
        <v>45</v>
      </c>
      <c r="E322" s="31" t="s">
        <v>677</v>
      </c>
    </row>
    <row r="323" spans="1:5" ht="38.25">
      <c r="A323" t="s">
        <v>46</v>
      </c>
      <c r="E323" s="29" t="s">
        <v>678</v>
      </c>
    </row>
    <row r="324" spans="1:16" ht="12.75">
      <c r="A324" s="18" t="s">
        <v>38</v>
      </c>
      <c s="23" t="s">
        <v>679</v>
      </c>
      <c s="23" t="s">
        <v>680</v>
      </c>
      <c s="18" t="s">
        <v>40</v>
      </c>
      <c s="24" t="s">
        <v>681</v>
      </c>
      <c s="25" t="s">
        <v>152</v>
      </c>
      <c s="26">
        <v>173.868</v>
      </c>
      <c s="27">
        <v>0</v>
      </c>
      <c s="27">
        <f>ROUND(ROUND(H324,2)*ROUND(G324,3),2)</f>
      </c>
      <c r="O324">
        <f>(I324*21)/100</f>
      </c>
      <c t="s">
        <v>16</v>
      </c>
    </row>
    <row r="325" spans="1:5" ht="25.5">
      <c r="A325" s="28" t="s">
        <v>43</v>
      </c>
      <c r="E325" s="29" t="s">
        <v>682</v>
      </c>
    </row>
    <row r="326" spans="1:5" ht="76.5">
      <c r="A326" s="30" t="s">
        <v>45</v>
      </c>
      <c r="E326" s="31" t="s">
        <v>683</v>
      </c>
    </row>
    <row r="327" spans="1:5" ht="38.25">
      <c r="A327" t="s">
        <v>46</v>
      </c>
      <c r="E327" s="29" t="s">
        <v>678</v>
      </c>
    </row>
    <row r="328" spans="1:16" ht="12.75">
      <c r="A328" s="18" t="s">
        <v>38</v>
      </c>
      <c s="23" t="s">
        <v>684</v>
      </c>
      <c s="23" t="s">
        <v>685</v>
      </c>
      <c s="18" t="s">
        <v>40</v>
      </c>
      <c s="24" t="s">
        <v>686</v>
      </c>
      <c s="25" t="s">
        <v>152</v>
      </c>
      <c s="26">
        <v>27.95</v>
      </c>
      <c s="27">
        <v>0</v>
      </c>
      <c s="27">
        <f>ROUND(ROUND(H328,2)*ROUND(G328,3),2)</f>
      </c>
      <c r="O328">
        <f>(I328*21)/100</f>
      </c>
      <c t="s">
        <v>16</v>
      </c>
    </row>
    <row r="329" spans="1:5" ht="12.75">
      <c r="A329" s="28" t="s">
        <v>43</v>
      </c>
      <c r="E329" s="29" t="s">
        <v>687</v>
      </c>
    </row>
    <row r="330" spans="1:5" ht="51">
      <c r="A330" s="30" t="s">
        <v>45</v>
      </c>
      <c r="E330" s="31" t="s">
        <v>688</v>
      </c>
    </row>
    <row r="331" spans="1:5" ht="51">
      <c r="A331" t="s">
        <v>46</v>
      </c>
      <c r="E331" s="29" t="s">
        <v>689</v>
      </c>
    </row>
    <row r="332" spans="1:16" ht="12.75">
      <c r="A332" s="18" t="s">
        <v>38</v>
      </c>
      <c s="23" t="s">
        <v>690</v>
      </c>
      <c s="23" t="s">
        <v>691</v>
      </c>
      <c s="18" t="s">
        <v>40</v>
      </c>
      <c s="24" t="s">
        <v>692</v>
      </c>
      <c s="25" t="s">
        <v>152</v>
      </c>
      <c s="26">
        <v>5.76</v>
      </c>
      <c s="27">
        <v>0</v>
      </c>
      <c s="27">
        <f>ROUND(ROUND(H332,2)*ROUND(G332,3),2)</f>
      </c>
      <c r="O332">
        <f>(I332*21)/100</f>
      </c>
      <c t="s">
        <v>16</v>
      </c>
    </row>
    <row r="333" spans="1:5" ht="12.75">
      <c r="A333" s="28" t="s">
        <v>43</v>
      </c>
      <c r="E333" s="29" t="s">
        <v>693</v>
      </c>
    </row>
    <row r="334" spans="1:5" ht="12.75">
      <c r="A334" s="30" t="s">
        <v>45</v>
      </c>
      <c r="E334" s="31" t="s">
        <v>694</v>
      </c>
    </row>
    <row r="335" spans="1:5" ht="51">
      <c r="A335" t="s">
        <v>46</v>
      </c>
      <c r="E335" s="29" t="s">
        <v>689</v>
      </c>
    </row>
    <row r="336" spans="1:18" ht="12.75" customHeight="1">
      <c r="A336" s="5" t="s">
        <v>36</v>
      </c>
      <c s="5"/>
      <c s="35" t="s">
        <v>80</v>
      </c>
      <c s="5"/>
      <c s="21" t="s">
        <v>695</v>
      </c>
      <c s="5"/>
      <c s="5"/>
      <c s="5"/>
      <c s="36">
        <f>0+Q336</f>
      </c>
      <c r="O336">
        <f>0+R336</f>
      </c>
      <c r="Q336">
        <f>0+I337+I341+I345+I349+I353</f>
      </c>
      <c>
        <f>0+O337+O341+O345+O349+O353</f>
      </c>
    </row>
    <row r="337" spans="1:16" ht="12.75">
      <c r="A337" s="18" t="s">
        <v>38</v>
      </c>
      <c s="23" t="s">
        <v>696</v>
      </c>
      <c s="23" t="s">
        <v>697</v>
      </c>
      <c s="18" t="s">
        <v>40</v>
      </c>
      <c s="24" t="s">
        <v>698</v>
      </c>
      <c s="25" t="s">
        <v>158</v>
      </c>
      <c s="26">
        <v>4</v>
      </c>
      <c s="27">
        <v>0</v>
      </c>
      <c s="27">
        <f>ROUND(ROUND(H337,2)*ROUND(G337,3),2)</f>
      </c>
      <c r="O337">
        <f>(I337*21)/100</f>
      </c>
      <c t="s">
        <v>16</v>
      </c>
    </row>
    <row r="338" spans="1:5" ht="12.75">
      <c r="A338" s="28" t="s">
        <v>43</v>
      </c>
      <c r="E338" s="29" t="s">
        <v>699</v>
      </c>
    </row>
    <row r="339" spans="1:5" ht="12.75">
      <c r="A339" s="30" t="s">
        <v>45</v>
      </c>
      <c r="E339" s="31" t="s">
        <v>40</v>
      </c>
    </row>
    <row r="340" spans="1:5" ht="255">
      <c r="A340" t="s">
        <v>46</v>
      </c>
      <c r="E340" s="29" t="s">
        <v>700</v>
      </c>
    </row>
    <row r="341" spans="1:16" ht="12.75">
      <c r="A341" s="18" t="s">
        <v>38</v>
      </c>
      <c s="23" t="s">
        <v>701</v>
      </c>
      <c s="23" t="s">
        <v>702</v>
      </c>
      <c s="18" t="s">
        <v>40</v>
      </c>
      <c s="24" t="s">
        <v>703</v>
      </c>
      <c s="25" t="s">
        <v>158</v>
      </c>
      <c s="26">
        <v>1</v>
      </c>
      <c s="27">
        <v>0</v>
      </c>
      <c s="27">
        <f>ROUND(ROUND(H341,2)*ROUND(G341,3),2)</f>
      </c>
      <c r="O341">
        <f>(I341*21)/100</f>
      </c>
      <c t="s">
        <v>16</v>
      </c>
    </row>
    <row r="342" spans="1:5" ht="12.75">
      <c r="A342" s="28" t="s">
        <v>43</v>
      </c>
      <c r="E342" s="29" t="s">
        <v>704</v>
      </c>
    </row>
    <row r="343" spans="1:5" ht="12.75">
      <c r="A343" s="30" t="s">
        <v>45</v>
      </c>
      <c r="E343" s="31" t="s">
        <v>705</v>
      </c>
    </row>
    <row r="344" spans="1:5" ht="255">
      <c r="A344" t="s">
        <v>46</v>
      </c>
      <c r="E344" s="29" t="s">
        <v>706</v>
      </c>
    </row>
    <row r="345" spans="1:16" ht="12.75">
      <c r="A345" s="18" t="s">
        <v>38</v>
      </c>
      <c s="23" t="s">
        <v>707</v>
      </c>
      <c s="23" t="s">
        <v>708</v>
      </c>
      <c s="18" t="s">
        <v>40</v>
      </c>
      <c s="24" t="s">
        <v>709</v>
      </c>
      <c s="25" t="s">
        <v>158</v>
      </c>
      <c s="26">
        <v>0.45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12.75">
      <c r="A346" s="28" t="s">
        <v>43</v>
      </c>
      <c r="E346" s="29" t="s">
        <v>710</v>
      </c>
    </row>
    <row r="347" spans="1:5" ht="12.75">
      <c r="A347" s="30" t="s">
        <v>45</v>
      </c>
      <c r="E347" s="31" t="s">
        <v>40</v>
      </c>
    </row>
    <row r="348" spans="1:5" ht="255">
      <c r="A348" t="s">
        <v>46</v>
      </c>
      <c r="E348" s="29" t="s">
        <v>700</v>
      </c>
    </row>
    <row r="349" spans="1:16" ht="12.75">
      <c r="A349" s="18" t="s">
        <v>38</v>
      </c>
      <c s="23" t="s">
        <v>711</v>
      </c>
      <c s="23" t="s">
        <v>712</v>
      </c>
      <c s="18" t="s">
        <v>40</v>
      </c>
      <c s="24" t="s">
        <v>713</v>
      </c>
      <c s="25" t="s">
        <v>158</v>
      </c>
      <c s="26">
        <v>11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25.5">
      <c r="A350" s="28" t="s">
        <v>43</v>
      </c>
      <c r="E350" s="29" t="s">
        <v>714</v>
      </c>
    </row>
    <row r="351" spans="1:5" ht="12.75">
      <c r="A351" s="30" t="s">
        <v>45</v>
      </c>
      <c r="E351" s="31" t="s">
        <v>40</v>
      </c>
    </row>
    <row r="352" spans="1:5" ht="242.25">
      <c r="A352" t="s">
        <v>46</v>
      </c>
      <c r="E352" s="29" t="s">
        <v>715</v>
      </c>
    </row>
    <row r="353" spans="1:16" ht="12.75">
      <c r="A353" s="18" t="s">
        <v>38</v>
      </c>
      <c s="23" t="s">
        <v>716</v>
      </c>
      <c s="23" t="s">
        <v>717</v>
      </c>
      <c s="18" t="s">
        <v>40</v>
      </c>
      <c s="24" t="s">
        <v>718</v>
      </c>
      <c s="25" t="s">
        <v>235</v>
      </c>
      <c s="26">
        <v>2</v>
      </c>
      <c s="27">
        <v>0</v>
      </c>
      <c s="27">
        <f>ROUND(ROUND(H353,2)*ROUND(G353,3),2)</f>
      </c>
      <c r="O353">
        <f>(I353*21)/100</f>
      </c>
      <c t="s">
        <v>16</v>
      </c>
    </row>
    <row r="354" spans="1:5" ht="12.75">
      <c r="A354" s="28" t="s">
        <v>43</v>
      </c>
      <c r="E354" s="29" t="s">
        <v>719</v>
      </c>
    </row>
    <row r="355" spans="1:5" ht="12.75">
      <c r="A355" s="30" t="s">
        <v>45</v>
      </c>
      <c r="E355" s="31" t="s">
        <v>720</v>
      </c>
    </row>
    <row r="356" spans="1:5" ht="153">
      <c r="A356" t="s">
        <v>46</v>
      </c>
      <c r="E356" s="29" t="s">
        <v>721</v>
      </c>
    </row>
    <row r="357" spans="1:18" ht="12.75" customHeight="1">
      <c r="A357" s="5" t="s">
        <v>36</v>
      </c>
      <c s="5"/>
      <c s="35" t="s">
        <v>33</v>
      </c>
      <c s="5"/>
      <c s="21" t="s">
        <v>214</v>
      </c>
      <c s="5"/>
      <c s="5"/>
      <c s="5"/>
      <c s="36">
        <f>0+Q357</f>
      </c>
      <c r="O357">
        <f>0+R357</f>
      </c>
      <c r="Q357">
        <f>0+I358+I362+I366+I370+I374+I378+I382+I386+I390+I394+I398+I402+I406+I410+I414+I418+I422+I426+I430+I434+I438</f>
      </c>
      <c>
        <f>0+O358+O362+O366+O370+O374+O378+O382+O386+O390+O394+O398+O402+O406+O410+O414+O418+O422+O426+O430+O434+O438</f>
      </c>
    </row>
    <row r="358" spans="1:16" ht="12.75">
      <c r="A358" s="18" t="s">
        <v>38</v>
      </c>
      <c s="23" t="s">
        <v>722</v>
      </c>
      <c s="23" t="s">
        <v>723</v>
      </c>
      <c s="18" t="s">
        <v>40</v>
      </c>
      <c s="24" t="s">
        <v>724</v>
      </c>
      <c s="25" t="s">
        <v>158</v>
      </c>
      <c s="26">
        <v>6</v>
      </c>
      <c s="27">
        <v>0</v>
      </c>
      <c s="27">
        <f>ROUND(ROUND(H358,2)*ROUND(G358,3),2)</f>
      </c>
      <c r="O358">
        <f>(I358*21)/100</f>
      </c>
      <c t="s">
        <v>16</v>
      </c>
    </row>
    <row r="359" spans="1:5" ht="12.75">
      <c r="A359" s="28" t="s">
        <v>43</v>
      </c>
      <c r="E359" s="29" t="s">
        <v>725</v>
      </c>
    </row>
    <row r="360" spans="1:5" ht="12.75">
      <c r="A360" s="30" t="s">
        <v>45</v>
      </c>
      <c r="E360" s="31" t="s">
        <v>40</v>
      </c>
    </row>
    <row r="361" spans="1:5" ht="38.25">
      <c r="A361" t="s">
        <v>46</v>
      </c>
      <c r="E361" s="29" t="s">
        <v>726</v>
      </c>
    </row>
    <row r="362" spans="1:16" ht="12.75">
      <c r="A362" s="18" t="s">
        <v>38</v>
      </c>
      <c s="23" t="s">
        <v>727</v>
      </c>
      <c s="23" t="s">
        <v>728</v>
      </c>
      <c s="18" t="s">
        <v>40</v>
      </c>
      <c s="24" t="s">
        <v>729</v>
      </c>
      <c s="25" t="s">
        <v>158</v>
      </c>
      <c s="26">
        <v>17.8</v>
      </c>
      <c s="27">
        <v>0</v>
      </c>
      <c s="27">
        <f>ROUND(ROUND(H362,2)*ROUND(G362,3),2)</f>
      </c>
      <c r="O362">
        <f>(I362*21)/100</f>
      </c>
      <c t="s">
        <v>16</v>
      </c>
    </row>
    <row r="363" spans="1:5" ht="12.75">
      <c r="A363" s="28" t="s">
        <v>43</v>
      </c>
      <c r="E363" s="29" t="s">
        <v>730</v>
      </c>
    </row>
    <row r="364" spans="1:5" ht="12.75">
      <c r="A364" s="30" t="s">
        <v>45</v>
      </c>
      <c r="E364" s="31" t="s">
        <v>731</v>
      </c>
    </row>
    <row r="365" spans="1:5" ht="63.75">
      <c r="A365" t="s">
        <v>46</v>
      </c>
      <c r="E365" s="29" t="s">
        <v>732</v>
      </c>
    </row>
    <row r="366" spans="1:16" ht="12.75">
      <c r="A366" s="18" t="s">
        <v>38</v>
      </c>
      <c s="23" t="s">
        <v>733</v>
      </c>
      <c s="23" t="s">
        <v>734</v>
      </c>
      <c s="18" t="s">
        <v>40</v>
      </c>
      <c s="24" t="s">
        <v>735</v>
      </c>
      <c s="25" t="s">
        <v>158</v>
      </c>
      <c s="26">
        <v>12.3</v>
      </c>
      <c s="27">
        <v>0</v>
      </c>
      <c s="27">
        <f>ROUND(ROUND(H366,2)*ROUND(G366,3),2)</f>
      </c>
      <c r="O366">
        <f>(I366*21)/100</f>
      </c>
      <c t="s">
        <v>16</v>
      </c>
    </row>
    <row r="367" spans="1:5" ht="12.75">
      <c r="A367" s="28" t="s">
        <v>43</v>
      </c>
      <c r="E367" s="29" t="s">
        <v>725</v>
      </c>
    </row>
    <row r="368" spans="1:5" ht="12.75">
      <c r="A368" s="30" t="s">
        <v>45</v>
      </c>
      <c r="E368" s="31" t="s">
        <v>736</v>
      </c>
    </row>
    <row r="369" spans="1:5" ht="38.25">
      <c r="A369" t="s">
        <v>46</v>
      </c>
      <c r="E369" s="29" t="s">
        <v>224</v>
      </c>
    </row>
    <row r="370" spans="1:16" ht="12.75">
      <c r="A370" s="18" t="s">
        <v>38</v>
      </c>
      <c s="23" t="s">
        <v>737</v>
      </c>
      <c s="23" t="s">
        <v>738</v>
      </c>
      <c s="18" t="s">
        <v>40</v>
      </c>
      <c s="24" t="s">
        <v>739</v>
      </c>
      <c s="25" t="s">
        <v>235</v>
      </c>
      <c s="26">
        <v>4</v>
      </c>
      <c s="27">
        <v>0</v>
      </c>
      <c s="27">
        <f>ROUND(ROUND(H370,2)*ROUND(G370,3),2)</f>
      </c>
      <c r="O370">
        <f>(I370*21)/100</f>
      </c>
      <c t="s">
        <v>16</v>
      </c>
    </row>
    <row r="371" spans="1:5" ht="12.75">
      <c r="A371" s="28" t="s">
        <v>43</v>
      </c>
      <c r="E371" s="29" t="s">
        <v>740</v>
      </c>
    </row>
    <row r="372" spans="1:5" ht="12.75">
      <c r="A372" s="30" t="s">
        <v>45</v>
      </c>
      <c r="E372" s="31" t="s">
        <v>741</v>
      </c>
    </row>
    <row r="373" spans="1:5" ht="51">
      <c r="A373" t="s">
        <v>46</v>
      </c>
      <c r="E373" s="29" t="s">
        <v>742</v>
      </c>
    </row>
    <row r="374" spans="1:16" ht="12.75">
      <c r="A374" s="18" t="s">
        <v>38</v>
      </c>
      <c s="23" t="s">
        <v>743</v>
      </c>
      <c s="23" t="s">
        <v>744</v>
      </c>
      <c s="18" t="s">
        <v>40</v>
      </c>
      <c s="24" t="s">
        <v>745</v>
      </c>
      <c s="25" t="s">
        <v>235</v>
      </c>
      <c s="26">
        <v>1</v>
      </c>
      <c s="27">
        <v>0</v>
      </c>
      <c s="27">
        <f>ROUND(ROUND(H374,2)*ROUND(G374,3),2)</f>
      </c>
      <c r="O374">
        <f>(I374*21)/100</f>
      </c>
      <c t="s">
        <v>16</v>
      </c>
    </row>
    <row r="375" spans="1:5" ht="12.75">
      <c r="A375" s="28" t="s">
        <v>43</v>
      </c>
      <c r="E375" s="29" t="s">
        <v>746</v>
      </c>
    </row>
    <row r="376" spans="1:5" ht="12.75">
      <c r="A376" s="30" t="s">
        <v>45</v>
      </c>
      <c r="E376" s="31" t="s">
        <v>40</v>
      </c>
    </row>
    <row r="377" spans="1:5" ht="63.75">
      <c r="A377" t="s">
        <v>46</v>
      </c>
      <c r="E377" s="29" t="s">
        <v>747</v>
      </c>
    </row>
    <row r="378" spans="1:16" ht="12.75">
      <c r="A378" s="18" t="s">
        <v>38</v>
      </c>
      <c s="23" t="s">
        <v>748</v>
      </c>
      <c s="23" t="s">
        <v>749</v>
      </c>
      <c s="18" t="s">
        <v>40</v>
      </c>
      <c s="24" t="s">
        <v>750</v>
      </c>
      <c s="25" t="s">
        <v>235</v>
      </c>
      <c s="26">
        <v>4</v>
      </c>
      <c s="27">
        <v>0</v>
      </c>
      <c s="27">
        <f>ROUND(ROUND(H378,2)*ROUND(G378,3),2)</f>
      </c>
      <c r="O378">
        <f>(I378*21)/100</f>
      </c>
      <c t="s">
        <v>16</v>
      </c>
    </row>
    <row r="379" spans="1:5" ht="12.75">
      <c r="A379" s="28" t="s">
        <v>43</v>
      </c>
      <c r="E379" s="29" t="s">
        <v>751</v>
      </c>
    </row>
    <row r="380" spans="1:5" ht="12.75">
      <c r="A380" s="30" t="s">
        <v>45</v>
      </c>
      <c r="E380" s="31" t="s">
        <v>40</v>
      </c>
    </row>
    <row r="381" spans="1:5" ht="38.25">
      <c r="A381" t="s">
        <v>46</v>
      </c>
      <c r="E381" s="29" t="s">
        <v>752</v>
      </c>
    </row>
    <row r="382" spans="1:16" ht="12.75">
      <c r="A382" s="18" t="s">
        <v>38</v>
      </c>
      <c s="23" t="s">
        <v>753</v>
      </c>
      <c s="23" t="s">
        <v>754</v>
      </c>
      <c s="18" t="s">
        <v>40</v>
      </c>
      <c s="24" t="s">
        <v>755</v>
      </c>
      <c s="25" t="s">
        <v>235</v>
      </c>
      <c s="26">
        <v>1</v>
      </c>
      <c s="27">
        <v>0</v>
      </c>
      <c s="27">
        <f>ROUND(ROUND(H382,2)*ROUND(G382,3),2)</f>
      </c>
      <c r="O382">
        <f>(I382*21)/100</f>
      </c>
      <c t="s">
        <v>16</v>
      </c>
    </row>
    <row r="383" spans="1:5" ht="12.75">
      <c r="A383" s="28" t="s">
        <v>43</v>
      </c>
      <c r="E383" s="29" t="s">
        <v>756</v>
      </c>
    </row>
    <row r="384" spans="1:5" ht="12.75">
      <c r="A384" s="30" t="s">
        <v>45</v>
      </c>
      <c r="E384" s="31" t="s">
        <v>40</v>
      </c>
    </row>
    <row r="385" spans="1:5" ht="25.5">
      <c r="A385" t="s">
        <v>46</v>
      </c>
      <c r="E385" s="29" t="s">
        <v>757</v>
      </c>
    </row>
    <row r="386" spans="1:16" ht="25.5">
      <c r="A386" s="18" t="s">
        <v>38</v>
      </c>
      <c s="23" t="s">
        <v>758</v>
      </c>
      <c s="23" t="s">
        <v>759</v>
      </c>
      <c s="18" t="s">
        <v>40</v>
      </c>
      <c s="24" t="s">
        <v>760</v>
      </c>
      <c s="25" t="s">
        <v>235</v>
      </c>
      <c s="26">
        <v>4</v>
      </c>
      <c s="27">
        <v>0</v>
      </c>
      <c s="27">
        <f>ROUND(ROUND(H386,2)*ROUND(G386,3),2)</f>
      </c>
      <c r="O386">
        <f>(I386*21)/100</f>
      </c>
      <c t="s">
        <v>16</v>
      </c>
    </row>
    <row r="387" spans="1:5" ht="12.75">
      <c r="A387" s="28" t="s">
        <v>43</v>
      </c>
      <c r="E387" s="29" t="s">
        <v>761</v>
      </c>
    </row>
    <row r="388" spans="1:5" ht="12.75">
      <c r="A388" s="30" t="s">
        <v>45</v>
      </c>
      <c r="E388" s="31" t="s">
        <v>741</v>
      </c>
    </row>
    <row r="389" spans="1:5" ht="25.5">
      <c r="A389" t="s">
        <v>46</v>
      </c>
      <c r="E389" s="29" t="s">
        <v>762</v>
      </c>
    </row>
    <row r="390" spans="1:16" ht="12.75">
      <c r="A390" s="18" t="s">
        <v>38</v>
      </c>
      <c s="23" t="s">
        <v>763</v>
      </c>
      <c s="23" t="s">
        <v>245</v>
      </c>
      <c s="18" t="s">
        <v>40</v>
      </c>
      <c s="24" t="s">
        <v>246</v>
      </c>
      <c s="25" t="s">
        <v>235</v>
      </c>
      <c s="26">
        <v>6</v>
      </c>
      <c s="27">
        <v>0</v>
      </c>
      <c s="27">
        <f>ROUND(ROUND(H390,2)*ROUND(G390,3),2)</f>
      </c>
      <c r="O390">
        <f>(I390*21)/100</f>
      </c>
      <c t="s">
        <v>16</v>
      </c>
    </row>
    <row r="391" spans="1:5" ht="12.75">
      <c r="A391" s="28" t="s">
        <v>43</v>
      </c>
      <c r="E391" s="29" t="s">
        <v>764</v>
      </c>
    </row>
    <row r="392" spans="1:5" ht="12.75">
      <c r="A392" s="30" t="s">
        <v>45</v>
      </c>
      <c r="E392" s="31" t="s">
        <v>765</v>
      </c>
    </row>
    <row r="393" spans="1:5" ht="25.5">
      <c r="A393" t="s">
        <v>46</v>
      </c>
      <c r="E393" s="29" t="s">
        <v>249</v>
      </c>
    </row>
    <row r="394" spans="1:16" ht="25.5">
      <c r="A394" s="18" t="s">
        <v>38</v>
      </c>
      <c s="23" t="s">
        <v>766</v>
      </c>
      <c s="23" t="s">
        <v>767</v>
      </c>
      <c s="18" t="s">
        <v>40</v>
      </c>
      <c s="24" t="s">
        <v>768</v>
      </c>
      <c s="25" t="s">
        <v>152</v>
      </c>
      <c s="26">
        <v>11.25</v>
      </c>
      <c s="27">
        <v>0</v>
      </c>
      <c s="27">
        <f>ROUND(ROUND(H394,2)*ROUND(G394,3),2)</f>
      </c>
      <c r="O394">
        <f>(I394*21)/100</f>
      </c>
      <c t="s">
        <v>16</v>
      </c>
    </row>
    <row r="395" spans="1:5" ht="12.75">
      <c r="A395" s="28" t="s">
        <v>43</v>
      </c>
      <c r="E395" s="29" t="s">
        <v>769</v>
      </c>
    </row>
    <row r="396" spans="1:5" ht="38.25">
      <c r="A396" s="30" t="s">
        <v>45</v>
      </c>
      <c r="E396" s="31" t="s">
        <v>770</v>
      </c>
    </row>
    <row r="397" spans="1:5" ht="38.25">
      <c r="A397" t="s">
        <v>46</v>
      </c>
      <c r="E397" s="29" t="s">
        <v>771</v>
      </c>
    </row>
    <row r="398" spans="1:16" ht="25.5">
      <c r="A398" s="18" t="s">
        <v>38</v>
      </c>
      <c s="23" t="s">
        <v>772</v>
      </c>
      <c s="23" t="s">
        <v>773</v>
      </c>
      <c s="18" t="s">
        <v>40</v>
      </c>
      <c s="24" t="s">
        <v>774</v>
      </c>
      <c s="25" t="s">
        <v>152</v>
      </c>
      <c s="26">
        <v>11.25</v>
      </c>
      <c s="27">
        <v>0</v>
      </c>
      <c s="27">
        <f>ROUND(ROUND(H398,2)*ROUND(G398,3),2)</f>
      </c>
      <c r="O398">
        <f>(I398*21)/100</f>
      </c>
      <c t="s">
        <v>16</v>
      </c>
    </row>
    <row r="399" spans="1:5" ht="12.75">
      <c r="A399" s="28" t="s">
        <v>43</v>
      </c>
      <c r="E399" s="29" t="s">
        <v>769</v>
      </c>
    </row>
    <row r="400" spans="1:5" ht="38.25">
      <c r="A400" s="30" t="s">
        <v>45</v>
      </c>
      <c r="E400" s="31" t="s">
        <v>770</v>
      </c>
    </row>
    <row r="401" spans="1:5" ht="38.25">
      <c r="A401" t="s">
        <v>46</v>
      </c>
      <c r="E401" s="29" t="s">
        <v>771</v>
      </c>
    </row>
    <row r="402" spans="1:16" ht="12.75">
      <c r="A402" s="18" t="s">
        <v>38</v>
      </c>
      <c s="23" t="s">
        <v>775</v>
      </c>
      <c s="23" t="s">
        <v>776</v>
      </c>
      <c s="18" t="s">
        <v>40</v>
      </c>
      <c s="24" t="s">
        <v>777</v>
      </c>
      <c s="25" t="s">
        <v>158</v>
      </c>
      <c s="26">
        <v>24.3</v>
      </c>
      <c s="27">
        <v>0</v>
      </c>
      <c s="27">
        <f>ROUND(ROUND(H402,2)*ROUND(G402,3),2)</f>
      </c>
      <c r="O402">
        <f>(I402*21)/100</f>
      </c>
      <c t="s">
        <v>16</v>
      </c>
    </row>
    <row r="403" spans="1:5" ht="12.75">
      <c r="A403" s="28" t="s">
        <v>43</v>
      </c>
      <c r="E403" s="29" t="s">
        <v>778</v>
      </c>
    </row>
    <row r="404" spans="1:5" ht="51">
      <c r="A404" s="30" t="s">
        <v>45</v>
      </c>
      <c r="E404" s="31" t="s">
        <v>779</v>
      </c>
    </row>
    <row r="405" spans="1:5" ht="51">
      <c r="A405" t="s">
        <v>46</v>
      </c>
      <c r="E405" s="29" t="s">
        <v>780</v>
      </c>
    </row>
    <row r="406" spans="1:16" ht="12.75">
      <c r="A406" s="18" t="s">
        <v>38</v>
      </c>
      <c s="23" t="s">
        <v>781</v>
      </c>
      <c s="23" t="s">
        <v>782</v>
      </c>
      <c s="18" t="s">
        <v>40</v>
      </c>
      <c s="24" t="s">
        <v>783</v>
      </c>
      <c s="25" t="s">
        <v>158</v>
      </c>
      <c s="26">
        <v>29.5</v>
      </c>
      <c s="27">
        <v>0</v>
      </c>
      <c s="27">
        <f>ROUND(ROUND(H406,2)*ROUND(G406,3),2)</f>
      </c>
      <c r="O406">
        <f>(I406*21)/100</f>
      </c>
      <c t="s">
        <v>16</v>
      </c>
    </row>
    <row r="407" spans="1:5" ht="12.75">
      <c r="A407" s="28" t="s">
        <v>43</v>
      </c>
      <c r="E407" s="29" t="s">
        <v>784</v>
      </c>
    </row>
    <row r="408" spans="1:5" ht="38.25">
      <c r="A408" s="30" t="s">
        <v>45</v>
      </c>
      <c r="E408" s="31" t="s">
        <v>785</v>
      </c>
    </row>
    <row r="409" spans="1:5" ht="51">
      <c r="A409" t="s">
        <v>46</v>
      </c>
      <c r="E409" s="29" t="s">
        <v>780</v>
      </c>
    </row>
    <row r="410" spans="1:16" ht="12.75">
      <c r="A410" s="18" t="s">
        <v>38</v>
      </c>
      <c s="23" t="s">
        <v>786</v>
      </c>
      <c s="23" t="s">
        <v>787</v>
      </c>
      <c s="18" t="s">
        <v>40</v>
      </c>
      <c s="24" t="s">
        <v>788</v>
      </c>
      <c s="25" t="s">
        <v>158</v>
      </c>
      <c s="26">
        <v>14.1</v>
      </c>
      <c s="27">
        <v>0</v>
      </c>
      <c s="27">
        <f>ROUND(ROUND(H410,2)*ROUND(G410,3),2)</f>
      </c>
      <c r="O410">
        <f>(I410*21)/100</f>
      </c>
      <c t="s">
        <v>16</v>
      </c>
    </row>
    <row r="411" spans="1:5" ht="12.75">
      <c r="A411" s="28" t="s">
        <v>43</v>
      </c>
      <c r="E411" s="29" t="s">
        <v>789</v>
      </c>
    </row>
    <row r="412" spans="1:5" ht="12.75">
      <c r="A412" s="30" t="s">
        <v>45</v>
      </c>
      <c r="E412" s="31" t="s">
        <v>790</v>
      </c>
    </row>
    <row r="413" spans="1:5" ht="25.5">
      <c r="A413" t="s">
        <v>46</v>
      </c>
      <c r="E413" s="29" t="s">
        <v>791</v>
      </c>
    </row>
    <row r="414" spans="1:16" ht="12.75">
      <c r="A414" s="18" t="s">
        <v>38</v>
      </c>
      <c s="23" t="s">
        <v>792</v>
      </c>
      <c s="23" t="s">
        <v>793</v>
      </c>
      <c s="18" t="s">
        <v>40</v>
      </c>
      <c s="24" t="s">
        <v>794</v>
      </c>
      <c s="25" t="s">
        <v>158</v>
      </c>
      <c s="26">
        <v>14.5</v>
      </c>
      <c s="27">
        <v>0</v>
      </c>
      <c s="27">
        <f>ROUND(ROUND(H414,2)*ROUND(G414,3),2)</f>
      </c>
      <c r="O414">
        <f>(I414*21)/100</f>
      </c>
      <c t="s">
        <v>16</v>
      </c>
    </row>
    <row r="415" spans="1:5" ht="12.75">
      <c r="A415" s="28" t="s">
        <v>43</v>
      </c>
      <c r="E415" s="29" t="s">
        <v>795</v>
      </c>
    </row>
    <row r="416" spans="1:5" ht="12.75">
      <c r="A416" s="30" t="s">
        <v>45</v>
      </c>
      <c r="E416" s="31" t="s">
        <v>796</v>
      </c>
    </row>
    <row r="417" spans="1:5" ht="25.5">
      <c r="A417" t="s">
        <v>46</v>
      </c>
      <c r="E417" s="29" t="s">
        <v>791</v>
      </c>
    </row>
    <row r="418" spans="1:16" ht="12.75">
      <c r="A418" s="18" t="s">
        <v>38</v>
      </c>
      <c s="23" t="s">
        <v>797</v>
      </c>
      <c s="23" t="s">
        <v>798</v>
      </c>
      <c s="18" t="s">
        <v>40</v>
      </c>
      <c s="24" t="s">
        <v>799</v>
      </c>
      <c s="25" t="s">
        <v>158</v>
      </c>
      <c s="26">
        <v>14.1</v>
      </c>
      <c s="27">
        <v>0</v>
      </c>
      <c s="27">
        <f>ROUND(ROUND(H418,2)*ROUND(G418,3),2)</f>
      </c>
      <c r="O418">
        <f>(I418*21)/100</f>
      </c>
      <c t="s">
        <v>16</v>
      </c>
    </row>
    <row r="419" spans="1:5" ht="12.75">
      <c r="A419" s="28" t="s">
        <v>43</v>
      </c>
      <c r="E419" s="29" t="s">
        <v>800</v>
      </c>
    </row>
    <row r="420" spans="1:5" ht="12.75">
      <c r="A420" s="30" t="s">
        <v>45</v>
      </c>
      <c r="E420" s="31" t="s">
        <v>801</v>
      </c>
    </row>
    <row r="421" spans="1:5" ht="38.25">
      <c r="A421" t="s">
        <v>46</v>
      </c>
      <c r="E421" s="29" t="s">
        <v>802</v>
      </c>
    </row>
    <row r="422" spans="1:16" ht="12.75">
      <c r="A422" s="18" t="s">
        <v>38</v>
      </c>
      <c s="23" t="s">
        <v>803</v>
      </c>
      <c s="23" t="s">
        <v>804</v>
      </c>
      <c s="18" t="s">
        <v>40</v>
      </c>
      <c s="24" t="s">
        <v>805</v>
      </c>
      <c s="25" t="s">
        <v>158</v>
      </c>
      <c s="26">
        <v>14.5</v>
      </c>
      <c s="27">
        <v>0</v>
      </c>
      <c s="27">
        <f>ROUND(ROUND(H422,2)*ROUND(G422,3),2)</f>
      </c>
      <c r="O422">
        <f>(I422*21)/100</f>
      </c>
      <c t="s">
        <v>16</v>
      </c>
    </row>
    <row r="423" spans="1:5" ht="12.75">
      <c r="A423" s="28" t="s">
        <v>43</v>
      </c>
      <c r="E423" s="29" t="s">
        <v>795</v>
      </c>
    </row>
    <row r="424" spans="1:5" ht="12.75">
      <c r="A424" s="30" t="s">
        <v>45</v>
      </c>
      <c r="E424" s="31" t="s">
        <v>796</v>
      </c>
    </row>
    <row r="425" spans="1:5" ht="38.25">
      <c r="A425" t="s">
        <v>46</v>
      </c>
      <c r="E425" s="29" t="s">
        <v>806</v>
      </c>
    </row>
    <row r="426" spans="1:16" ht="12.75">
      <c r="A426" s="18" t="s">
        <v>38</v>
      </c>
      <c s="23" t="s">
        <v>807</v>
      </c>
      <c s="23" t="s">
        <v>315</v>
      </c>
      <c s="18" t="s">
        <v>40</v>
      </c>
      <c s="24" t="s">
        <v>316</v>
      </c>
      <c s="25" t="s">
        <v>317</v>
      </c>
      <c s="26">
        <v>51.968</v>
      </c>
      <c s="27">
        <v>0</v>
      </c>
      <c s="27">
        <f>ROUND(ROUND(H426,2)*ROUND(G426,3),2)</f>
      </c>
      <c r="O426">
        <f>(I426*21)/100</f>
      </c>
      <c t="s">
        <v>16</v>
      </c>
    </row>
    <row r="427" spans="1:5" ht="12.75">
      <c r="A427" s="28" t="s">
        <v>43</v>
      </c>
      <c r="E427" s="29" t="s">
        <v>808</v>
      </c>
    </row>
    <row r="428" spans="1:5" ht="12.75">
      <c r="A428" s="30" t="s">
        <v>45</v>
      </c>
      <c r="E428" s="31" t="s">
        <v>809</v>
      </c>
    </row>
    <row r="429" spans="1:5" ht="25.5">
      <c r="A429" t="s">
        <v>46</v>
      </c>
      <c r="E429" s="29" t="s">
        <v>320</v>
      </c>
    </row>
    <row r="430" spans="1:16" ht="12.75">
      <c r="A430" s="18" t="s">
        <v>38</v>
      </c>
      <c s="23" t="s">
        <v>810</v>
      </c>
      <c s="23" t="s">
        <v>811</v>
      </c>
      <c s="18" t="s">
        <v>40</v>
      </c>
      <c s="24" t="s">
        <v>812</v>
      </c>
      <c s="25" t="s">
        <v>116</v>
      </c>
      <c s="26">
        <v>52.466</v>
      </c>
      <c s="27">
        <v>0</v>
      </c>
      <c s="27">
        <f>ROUND(ROUND(H430,2)*ROUND(G430,3),2)</f>
      </c>
      <c r="O430">
        <f>(I430*21)/100</f>
      </c>
      <c t="s">
        <v>16</v>
      </c>
    </row>
    <row r="431" spans="1:5" ht="12.75">
      <c r="A431" s="28" t="s">
        <v>43</v>
      </c>
      <c r="E431" s="29" t="s">
        <v>813</v>
      </c>
    </row>
    <row r="432" spans="1:5" ht="76.5">
      <c r="A432" s="30" t="s">
        <v>45</v>
      </c>
      <c r="E432" s="31" t="s">
        <v>814</v>
      </c>
    </row>
    <row r="433" spans="1:5" ht="102">
      <c r="A433" t="s">
        <v>46</v>
      </c>
      <c r="E433" s="29" t="s">
        <v>325</v>
      </c>
    </row>
    <row r="434" spans="1:16" ht="12.75">
      <c r="A434" s="18" t="s">
        <v>38</v>
      </c>
      <c s="23" t="s">
        <v>815</v>
      </c>
      <c s="23" t="s">
        <v>816</v>
      </c>
      <c s="18" t="s">
        <v>40</v>
      </c>
      <c s="24" t="s">
        <v>817</v>
      </c>
      <c s="25" t="s">
        <v>105</v>
      </c>
      <c s="26">
        <v>0.687</v>
      </c>
      <c s="27">
        <v>0</v>
      </c>
      <c s="27">
        <f>ROUND(ROUND(H434,2)*ROUND(G434,3),2)</f>
      </c>
      <c r="O434">
        <f>(I434*21)/100</f>
      </c>
      <c t="s">
        <v>16</v>
      </c>
    </row>
    <row r="435" spans="1:5" ht="12.75">
      <c r="A435" s="28" t="s">
        <v>43</v>
      </c>
      <c r="E435" s="29" t="s">
        <v>818</v>
      </c>
    </row>
    <row r="436" spans="1:5" ht="38.25">
      <c r="A436" s="30" t="s">
        <v>45</v>
      </c>
      <c r="E436" s="31" t="s">
        <v>819</v>
      </c>
    </row>
    <row r="437" spans="1:5" ht="63.75">
      <c r="A437" t="s">
        <v>46</v>
      </c>
      <c r="E437" s="29" t="s">
        <v>820</v>
      </c>
    </row>
    <row r="438" spans="1:16" ht="12.75">
      <c r="A438" s="18" t="s">
        <v>38</v>
      </c>
      <c s="23" t="s">
        <v>821</v>
      </c>
      <c s="23" t="s">
        <v>822</v>
      </c>
      <c s="18" t="s">
        <v>40</v>
      </c>
      <c s="24" t="s">
        <v>823</v>
      </c>
      <c s="25" t="s">
        <v>152</v>
      </c>
      <c s="26">
        <v>41.86</v>
      </c>
      <c s="27">
        <v>0</v>
      </c>
      <c s="27">
        <f>ROUND(ROUND(H438,2)*ROUND(G438,3),2)</f>
      </c>
      <c r="O438">
        <f>(I438*21)/100</f>
      </c>
      <c t="s">
        <v>16</v>
      </c>
    </row>
    <row r="439" spans="1:5" ht="12.75">
      <c r="A439" s="28" t="s">
        <v>43</v>
      </c>
      <c r="E439" s="29" t="s">
        <v>824</v>
      </c>
    </row>
    <row r="440" spans="1:5" ht="12.75">
      <c r="A440" s="30" t="s">
        <v>45</v>
      </c>
      <c r="E440" s="31" t="s">
        <v>825</v>
      </c>
    </row>
    <row r="441" spans="1:5" ht="76.5">
      <c r="A441" t="s">
        <v>46</v>
      </c>
      <c r="E441" s="29" t="s">
        <v>826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